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35" i="1"/>
  <c r="C12" i="2"/>
  <c r="B12"/>
  <c r="B13" s="1"/>
  <c r="D9" l="1"/>
  <c r="D5"/>
  <c r="C13"/>
  <c r="D6" s="1"/>
  <c r="D7" l="1"/>
  <c r="D8"/>
  <c r="D10"/>
  <c r="D11"/>
  <c r="D4"/>
  <c r="C23" i="1"/>
  <c r="C22"/>
  <c r="C15" l="1"/>
  <c r="C16"/>
  <c r="C12" l="1"/>
</calcChain>
</file>

<file path=xl/sharedStrings.xml><?xml version="1.0" encoding="utf-8"?>
<sst xmlns="http://schemas.openxmlformats.org/spreadsheetml/2006/main" count="78" uniqueCount="53">
  <si>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</si>
  <si>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</si>
  <si>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</si>
  <si>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</si>
  <si>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</si>
  <si>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</si>
  <si>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</si>
  <si>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</si>
  <si>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</si>
  <si>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</si>
  <si>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</si>
  <si>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</si>
  <si>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</si>
  <si>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</si>
  <si>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</si>
  <si>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</si>
  <si>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</si>
  <si>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</si>
  <si>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ул.Сосновая д.11</t>
  </si>
  <si>
    <t>ООО "Жилищная Компания"</t>
  </si>
  <si>
    <t>тариф</t>
  </si>
  <si>
    <t>Действующие тарифы</t>
  </si>
  <si>
    <t>1 пол 2023</t>
  </si>
  <si>
    <t>2 пол 2023</t>
  </si>
  <si>
    <t>затраты</t>
  </si>
  <si>
    <t>Услуга управления</t>
  </si>
  <si>
    <t>.Электроосвещение</t>
  </si>
  <si>
    <t>Услуга</t>
  </si>
  <si>
    <t>с 08/2020</t>
  </si>
  <si>
    <t>c 07/2021</t>
  </si>
  <si>
    <t>c 07/2022</t>
  </si>
  <si>
    <t>c 07/2023</t>
  </si>
  <si>
    <t>Уб придом.тер</t>
  </si>
  <si>
    <t>Уб лестн клет</t>
  </si>
  <si>
    <t>ТБО КБ</t>
  </si>
  <si>
    <t>Рем КЭЖД</t>
  </si>
  <si>
    <t xml:space="preserve">ТБО </t>
  </si>
  <si>
    <t>Р/о отопление</t>
  </si>
  <si>
    <t>ЖБО</t>
  </si>
  <si>
    <t>Р/о водопров</t>
  </si>
  <si>
    <t>Р/о водоотвод</t>
  </si>
  <si>
    <t>Электроосвещение</t>
  </si>
  <si>
    <t>Очистка подва</t>
  </si>
  <si>
    <t>Обсл.пр.водоснаб.</t>
  </si>
  <si>
    <t>Обсл.пр.электроснаб.</t>
  </si>
  <si>
    <t>Обсл.пр.теплоэнерг.</t>
  </si>
  <si>
    <t>Выполнены работы по содержанию и текущему ремонту в разрезе услуг, руб.</t>
  </si>
  <si>
    <t>Уборка придомовой террритории</t>
  </si>
  <si>
    <t>Уборка лестничных клеток</t>
  </si>
  <si>
    <t>Ремонт КЭЖД</t>
  </si>
  <si>
    <t>Ремонт/обслуживание отопление</t>
  </si>
  <si>
    <t>Ремонт/обслуживание водоснабжения</t>
  </si>
  <si>
    <t>Ремонт/обслуживание водоотведения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</si>
</sst>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indexed="8"/>
      <name val="Arial"/>
      <charset val="1"/>
    </font>
    <font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8" fillId="0" borderId="0" xfId="0" applyNumberFormat="1" applyFont="1" applyFill="1" applyBorder="1" applyAlignment="1" applyProtection="1">
      <alignment horizontal="left" vertical="center" readingOrder="1"/>
    </xf>
    <xf numFmtId="2" fontId="9" fillId="3" borderId="1" xfId="0" applyNumberFormat="1" applyFont="1" applyFill="1" applyBorder="1" applyAlignment="1">
      <alignment horizontal="right" vertical="center"/>
    </xf>
    <xf numFmtId="43" fontId="0" fillId="0" borderId="0" xfId="0" applyNumberFormat="1"/>
    <xf numFmtId="0" fontId="10" fillId="0" borderId="1" xfId="0" applyNumberFormat="1" applyFont="1" applyFill="1" applyBorder="1" applyAlignment="1">
      <alignment horizontal="left" vertical="top"/>
    </xf>
    <xf numFmtId="0" fontId="10" fillId="0" borderId="1" xfId="0" applyNumberFormat="1" applyFont="1" applyFill="1" applyBorder="1" applyAlignment="1">
      <alignment horizontal="right" vertical="top"/>
    </xf>
    <xf numFmtId="0" fontId="9" fillId="3" borderId="1" xfId="0" applyNumberFormat="1" applyFont="1" applyFill="1" applyBorder="1" applyAlignment="1">
      <alignment horizontal="left" vertical="top"/>
    </xf>
    <xf numFmtId="2" fontId="9" fillId="3" borderId="1" xfId="0" applyNumberFormat="1" applyFont="1" applyFill="1" applyBorder="1" applyAlignment="1">
      <alignment horizontal="left" vertical="center"/>
    </xf>
    <xf numFmtId="2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2" fontId="8" fillId="0" borderId="0" xfId="0" applyNumberFormat="1" applyFont="1" applyFill="1" applyBorder="1" applyAlignment="1" applyProtection="1">
      <alignment horizontal="left" vertical="center" readingOrder="1"/>
    </xf>
    <xf numFmtId="43" fontId="0" fillId="0" borderId="0" xfId="1" applyFont="1"/>
    <xf numFmtId="0" fontId="0" fillId="0" borderId="2" xfId="0" applyBorder="1"/>
    <xf numFmtId="43" fontId="0" fillId="0" borderId="2" xfId="1" applyFont="1" applyBorder="1"/>
    <xf numFmtId="43" fontId="7" fillId="0" borderId="0" xfId="0" applyNumberFormat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5"/>
  <sheetViews>
    <sheetView tabSelected="1" topLeftCell="A10" workbookViewId="0">
      <selection activeCell="B37" sqref="B37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274090.33</v>
      </c>
    </row>
    <row r="10" spans="1:3" ht="31.5" customHeight="1">
      <c r="A10" s="6" t="s">
        <v>15</v>
      </c>
      <c r="B10" s="1" t="s">
        <v>3</v>
      </c>
      <c r="C10" s="9">
        <v>565624.82999999996</v>
      </c>
    </row>
    <row r="11" spans="1:3" ht="20.100000000000001" customHeight="1">
      <c r="A11" s="6" t="s">
        <v>5</v>
      </c>
      <c r="B11" s="1" t="s">
        <v>3</v>
      </c>
      <c r="C11" s="9">
        <v>517148.06</v>
      </c>
    </row>
    <row r="12" spans="1:3" ht="20.100000000000001" customHeight="1">
      <c r="A12" s="10" t="s">
        <v>17</v>
      </c>
      <c r="B12" s="1" t="s">
        <v>3</v>
      </c>
      <c r="C12" s="9">
        <f>C11</f>
        <v>517148.06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322567.09999999992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0</v>
      </c>
    </row>
    <row r="20" spans="1:3" ht="20.100000000000001" customHeight="1">
      <c r="A20" s="6" t="s">
        <v>13</v>
      </c>
      <c r="B20" s="1" t="s">
        <v>3</v>
      </c>
      <c r="C20" s="9">
        <v>62199.64</v>
      </c>
    </row>
    <row r="21" spans="1:3" ht="20.100000000000001" customHeight="1">
      <c r="A21" s="6" t="s">
        <v>14</v>
      </c>
      <c r="B21" s="1" t="s">
        <v>3</v>
      </c>
      <c r="C21" s="9">
        <v>591527.74</v>
      </c>
    </row>
    <row r="22" spans="1:3" ht="20.100000000000001" customHeight="1">
      <c r="A22" s="5" t="s">
        <v>12</v>
      </c>
      <c r="B22" s="1" t="s">
        <v>3</v>
      </c>
      <c r="C22" s="9">
        <f>IF($C$19+$C$11-$C$21-$C$20&gt;0,$C$19+$C$11-$C$21-$C$20,0)</f>
        <v>0</v>
      </c>
    </row>
    <row r="23" spans="1:3" ht="20.100000000000001" customHeight="1">
      <c r="A23" s="6" t="s">
        <v>13</v>
      </c>
      <c r="B23" s="1" t="s">
        <v>3</v>
      </c>
      <c r="C23" s="9">
        <f>IF($C$19+$C$11-$C$21-$C$20&lt;0,-$C$19-$C$11+$C$21+$C$20,0)</f>
        <v>136579.32</v>
      </c>
    </row>
    <row r="26" spans="1:3">
      <c r="A26" s="25" t="s">
        <v>46</v>
      </c>
      <c r="B26" s="25"/>
      <c r="C26" s="25"/>
    </row>
    <row r="27" spans="1:3">
      <c r="A27" t="s">
        <v>25</v>
      </c>
      <c r="C27" s="24">
        <v>66946.120034557243</v>
      </c>
    </row>
    <row r="28" spans="1:3">
      <c r="A28" t="s">
        <v>41</v>
      </c>
      <c r="C28" s="24">
        <v>54553.422241900655</v>
      </c>
    </row>
    <row r="29" spans="1:3">
      <c r="A29" t="s">
        <v>47</v>
      </c>
      <c r="C29" s="24">
        <v>52764.785447084243</v>
      </c>
    </row>
    <row r="30" spans="1:3">
      <c r="A30" t="s">
        <v>48</v>
      </c>
      <c r="C30" s="24">
        <v>104507.49272570197</v>
      </c>
    </row>
    <row r="31" spans="1:3">
      <c r="A31" t="s">
        <v>49</v>
      </c>
      <c r="C31" s="24">
        <v>126609.93311879052</v>
      </c>
    </row>
    <row r="32" spans="1:3">
      <c r="A32" t="s">
        <v>50</v>
      </c>
      <c r="C32" s="24">
        <v>137597.27342980565</v>
      </c>
    </row>
    <row r="33" spans="1:3">
      <c r="A33" t="s">
        <v>51</v>
      </c>
      <c r="C33" s="24">
        <v>25935.233524838019</v>
      </c>
    </row>
    <row r="34" spans="1:3">
      <c r="A34" s="25" t="s">
        <v>52</v>
      </c>
      <c r="B34" s="25"/>
      <c r="C34" s="26">
        <v>22613.479477321816</v>
      </c>
    </row>
    <row r="35" spans="1:3">
      <c r="C35" s="27">
        <f>SUM(C27:C34)</f>
        <v>591527.74000000011</v>
      </c>
    </row>
  </sheetData>
  <mergeCells count="3">
    <mergeCell ref="A18:C18"/>
    <mergeCell ref="A2:C2"/>
    <mergeCell ref="A3:C3"/>
  </mergeCell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2"/>
  <sheetViews>
    <sheetView workbookViewId="0">
      <selection activeCell="D4" sqref="D4:D11"/>
    </sheetView>
  </sheetViews>
  <sheetFormatPr defaultRowHeight="15"/>
  <cols>
    <col min="1" max="1" width="26.7109375" customWidth="1"/>
    <col min="2" max="3" width="13.140625" customWidth="1"/>
    <col min="4" max="4" width="13.42578125" customWidth="1"/>
    <col min="5" max="5" width="14" customWidth="1"/>
    <col min="9" max="9" width="32.7109375" customWidth="1"/>
  </cols>
  <sheetData>
    <row r="1" spans="1:13">
      <c r="I1" s="13" t="s">
        <v>19</v>
      </c>
    </row>
    <row r="2" spans="1:13">
      <c r="B2" t="s">
        <v>20</v>
      </c>
      <c r="C2" t="s">
        <v>20</v>
      </c>
      <c r="I2" s="13" t="s">
        <v>21</v>
      </c>
    </row>
    <row r="3" spans="1:13">
      <c r="B3" t="s">
        <v>22</v>
      </c>
      <c r="C3" t="s">
        <v>23</v>
      </c>
      <c r="D3" t="s">
        <v>24</v>
      </c>
    </row>
    <row r="4" spans="1:13">
      <c r="A4" s="14" t="s">
        <v>25</v>
      </c>
      <c r="B4" s="15">
        <v>2.5499999999999998</v>
      </c>
      <c r="C4" s="15">
        <v>2.69</v>
      </c>
      <c r="D4" s="16">
        <f>$B$13/$B$12*B4+$C$13/$C$12*C4</f>
        <v>66946.120034557243</v>
      </c>
    </row>
    <row r="5" spans="1:13">
      <c r="A5" s="14" t="s">
        <v>26</v>
      </c>
      <c r="B5" s="15">
        <v>2.08</v>
      </c>
      <c r="C5" s="15">
        <v>2.19</v>
      </c>
      <c r="D5" s="16">
        <f t="shared" ref="D5:D11" si="0">$B$13/$B$12*B5+$C$13/$C$12*C5</f>
        <v>54553.422241900655</v>
      </c>
      <c r="I5" s="17" t="s">
        <v>27</v>
      </c>
      <c r="J5" s="18" t="s">
        <v>28</v>
      </c>
      <c r="K5" s="18" t="s">
        <v>29</v>
      </c>
      <c r="L5" s="18" t="s">
        <v>30</v>
      </c>
      <c r="M5" s="18" t="s">
        <v>31</v>
      </c>
    </row>
    <row r="6" spans="1:13">
      <c r="A6" s="14" t="s">
        <v>32</v>
      </c>
      <c r="B6" s="15">
        <v>2.0099999999999998</v>
      </c>
      <c r="C6" s="15">
        <v>2.12</v>
      </c>
      <c r="D6" s="16">
        <f t="shared" si="0"/>
        <v>52764.785447084243</v>
      </c>
      <c r="I6" s="19" t="s">
        <v>25</v>
      </c>
      <c r="J6" s="15">
        <v>2.36</v>
      </c>
      <c r="K6" s="15">
        <v>2.4500000000000002</v>
      </c>
      <c r="L6" s="15">
        <v>2.5499999999999998</v>
      </c>
      <c r="M6" s="15">
        <v>2.69</v>
      </c>
    </row>
    <row r="7" spans="1:13">
      <c r="A7" s="14" t="s">
        <v>33</v>
      </c>
      <c r="B7" s="15">
        <v>3.98</v>
      </c>
      <c r="C7" s="15">
        <v>4.2</v>
      </c>
      <c r="D7" s="16">
        <f t="shared" si="0"/>
        <v>104507.49272570197</v>
      </c>
      <c r="I7" s="19" t="s">
        <v>34</v>
      </c>
      <c r="J7" s="20"/>
      <c r="K7" s="21"/>
      <c r="L7" s="22"/>
      <c r="M7" s="22"/>
    </row>
    <row r="8" spans="1:13">
      <c r="A8" s="14" t="s">
        <v>35</v>
      </c>
      <c r="B8" s="15">
        <v>4.82</v>
      </c>
      <c r="C8" s="15">
        <v>5.09</v>
      </c>
      <c r="D8" s="16">
        <f t="shared" si="0"/>
        <v>126609.93311879052</v>
      </c>
      <c r="I8" s="19" t="s">
        <v>36</v>
      </c>
      <c r="J8" s="20"/>
      <c r="K8" s="21"/>
      <c r="L8" s="22"/>
      <c r="M8" s="22"/>
    </row>
    <row r="9" spans="1:13">
      <c r="A9" s="14" t="s">
        <v>37</v>
      </c>
      <c r="B9" s="15">
        <v>5.24</v>
      </c>
      <c r="C9" s="15">
        <v>5.53</v>
      </c>
      <c r="D9" s="16">
        <f t="shared" si="0"/>
        <v>137597.27342980565</v>
      </c>
      <c r="I9" s="19" t="s">
        <v>38</v>
      </c>
      <c r="J9" s="15">
        <v>12.25</v>
      </c>
      <c r="K9" s="15">
        <v>12.7</v>
      </c>
      <c r="L9" s="22">
        <v>13.21</v>
      </c>
      <c r="M9" s="22">
        <v>13.94</v>
      </c>
    </row>
    <row r="10" spans="1:13">
      <c r="A10" s="14" t="s">
        <v>39</v>
      </c>
      <c r="B10" s="15">
        <v>0.99</v>
      </c>
      <c r="C10" s="15">
        <v>1.04</v>
      </c>
      <c r="D10" s="16">
        <f t="shared" si="0"/>
        <v>25935.233524838019</v>
      </c>
      <c r="I10" s="19"/>
      <c r="J10" s="15"/>
      <c r="K10" s="15"/>
      <c r="L10" s="22"/>
      <c r="M10" s="22"/>
    </row>
    <row r="11" spans="1:13">
      <c r="A11" s="14" t="s">
        <v>40</v>
      </c>
      <c r="B11" s="15">
        <v>0.86</v>
      </c>
      <c r="C11" s="15">
        <v>0.91</v>
      </c>
      <c r="D11" s="16">
        <f t="shared" si="0"/>
        <v>22613.479477321816</v>
      </c>
      <c r="I11" s="19" t="s">
        <v>41</v>
      </c>
      <c r="J11" s="15">
        <v>1.93</v>
      </c>
      <c r="K11" s="15">
        <v>2</v>
      </c>
      <c r="L11" s="15">
        <v>2.08</v>
      </c>
      <c r="M11" s="15">
        <v>2.19</v>
      </c>
    </row>
    <row r="12" spans="1:13">
      <c r="B12" s="23">
        <f>SUM(B4:B11)</f>
        <v>22.529999999999998</v>
      </c>
      <c r="C12" s="23">
        <f>SUM(C4:C11)</f>
        <v>23.77</v>
      </c>
      <c r="I12" s="19" t="s">
        <v>32</v>
      </c>
      <c r="J12" s="15">
        <v>1.86</v>
      </c>
      <c r="K12" s="15">
        <v>1.93</v>
      </c>
      <c r="L12" s="15">
        <v>2.0099999999999998</v>
      </c>
      <c r="M12" s="15">
        <v>2.12</v>
      </c>
    </row>
    <row r="13" spans="1:13">
      <c r="B13" s="24">
        <f>D13/(B12+C12)*B12</f>
        <v>287842.76419438445</v>
      </c>
      <c r="C13" s="24">
        <f>D13/(B12+C12)*C12</f>
        <v>303684.9758056156</v>
      </c>
      <c r="D13" s="24">
        <v>591527.74</v>
      </c>
      <c r="I13" s="19" t="s">
        <v>33</v>
      </c>
      <c r="J13" s="15">
        <v>3.69</v>
      </c>
      <c r="K13" s="15">
        <v>3.83</v>
      </c>
      <c r="L13" s="15">
        <v>3.98</v>
      </c>
      <c r="M13" s="15">
        <v>4.2</v>
      </c>
    </row>
    <row r="14" spans="1:13">
      <c r="I14" s="19" t="s">
        <v>42</v>
      </c>
      <c r="J14" s="15">
        <v>3</v>
      </c>
      <c r="K14" s="15">
        <v>3.11</v>
      </c>
      <c r="L14" s="15">
        <v>3.23</v>
      </c>
      <c r="M14" s="15">
        <v>3.41</v>
      </c>
    </row>
    <row r="15" spans="1:13">
      <c r="I15" s="19" t="s">
        <v>37</v>
      </c>
      <c r="J15" s="15">
        <v>4.8600000000000003</v>
      </c>
      <c r="K15" s="15">
        <v>5.04</v>
      </c>
      <c r="L15" s="15">
        <v>5.24</v>
      </c>
      <c r="M15" s="15">
        <v>5.53</v>
      </c>
    </row>
    <row r="16" spans="1:13">
      <c r="I16" s="19" t="s">
        <v>39</v>
      </c>
      <c r="J16" s="15">
        <v>0.92</v>
      </c>
      <c r="K16" s="15">
        <v>0.95</v>
      </c>
      <c r="L16" s="15">
        <v>0.99</v>
      </c>
      <c r="M16" s="15">
        <v>1.04</v>
      </c>
    </row>
    <row r="17" spans="9:13">
      <c r="I17" s="19" t="s">
        <v>40</v>
      </c>
      <c r="J17" s="15">
        <v>0.79</v>
      </c>
      <c r="K17" s="15">
        <v>0.82</v>
      </c>
      <c r="L17" s="15">
        <v>0.86</v>
      </c>
      <c r="M17" s="15">
        <v>0.91</v>
      </c>
    </row>
    <row r="18" spans="9:13">
      <c r="I18" s="19" t="s">
        <v>35</v>
      </c>
      <c r="J18" s="15">
        <v>4.46</v>
      </c>
      <c r="K18" s="15">
        <v>4.63</v>
      </c>
      <c r="L18" s="15">
        <v>4.82</v>
      </c>
      <c r="M18" s="15">
        <v>5.09</v>
      </c>
    </row>
    <row r="19" spans="9:13">
      <c r="I19" s="19"/>
      <c r="J19" s="15"/>
      <c r="K19" s="15"/>
      <c r="L19" s="15"/>
      <c r="M19" s="15"/>
    </row>
    <row r="20" spans="9:13">
      <c r="I20" s="19" t="s">
        <v>43</v>
      </c>
      <c r="J20" s="15">
        <v>0.12</v>
      </c>
      <c r="K20" s="15">
        <v>0.12</v>
      </c>
      <c r="L20" s="15">
        <v>0.12</v>
      </c>
      <c r="M20" s="15">
        <v>0.12</v>
      </c>
    </row>
    <row r="21" spans="9:13">
      <c r="I21" s="19" t="s">
        <v>44</v>
      </c>
      <c r="J21" s="15">
        <v>0.15</v>
      </c>
      <c r="K21" s="15">
        <v>0.15</v>
      </c>
      <c r="L21" s="15">
        <v>0.15</v>
      </c>
      <c r="M21" s="15">
        <v>0.15</v>
      </c>
    </row>
    <row r="22" spans="9:13">
      <c r="I22" s="19" t="s">
        <v>45</v>
      </c>
      <c r="J22" s="15">
        <v>2.76</v>
      </c>
      <c r="K22" s="15">
        <v>2.76</v>
      </c>
      <c r="L22" s="15">
        <v>2.76</v>
      </c>
      <c r="M22" s="15">
        <v>2.76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2024-07-19T08:00:48Z</cp:lastPrinted>
  <dcterms:created xsi:type="dcterms:W3CDTF">2024-06-20T15:52:04Z</dcterms:created>
  <dcterms:modified xsi:type="dcterms:W3CDTF">2024-07-19T08:01:51Z</dcterms:modified>
</cp:coreProperties>
</file>