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мсомольская 6а" sheetId="1" r:id="rId1"/>
  </sheets>
  <calcPr calcId="114210"/>
</workbook>
</file>

<file path=xl/calcChain.xml><?xml version="1.0" encoding="utf-8"?>
<calcChain xmlns="http://schemas.openxmlformats.org/spreadsheetml/2006/main">
  <c r="N113" i="1"/>
  <c r="N114"/>
  <c r="F125"/>
  <c r="N110"/>
  <c r="N99"/>
  <c r="H109"/>
  <c r="H113"/>
  <c r="H103"/>
  <c r="H93"/>
  <c r="H80"/>
  <c r="H84"/>
  <c r="H71"/>
  <c r="H75"/>
  <c r="H65"/>
  <c r="H56"/>
  <c r="H45"/>
  <c r="H32"/>
  <c r="H37"/>
  <c r="H27"/>
  <c r="H18"/>
  <c r="H9"/>
  <c r="H114"/>
  <c r="N103"/>
  <c r="N90"/>
  <c r="N93"/>
  <c r="N82"/>
  <c r="N84"/>
  <c r="N72"/>
  <c r="N75"/>
  <c r="N62"/>
  <c r="N65"/>
  <c r="N51"/>
  <c r="N56"/>
  <c r="N43"/>
  <c r="N45"/>
  <c r="N37"/>
  <c r="N24"/>
  <c r="N27"/>
  <c r="N15"/>
  <c r="N18"/>
  <c r="N7"/>
  <c r="N9"/>
  <c r="H125"/>
  <c r="A19"/>
  <c r="A28"/>
  <c r="A38"/>
  <c r="A46"/>
  <c r="A57"/>
  <c r="A66"/>
  <c r="A76"/>
  <c r="A85"/>
  <c r="A94"/>
  <c r="A104"/>
  <c r="A10"/>
</calcChain>
</file>

<file path=xl/sharedStrings.xml><?xml version="1.0" encoding="utf-8"?>
<sst xmlns="http://schemas.openxmlformats.org/spreadsheetml/2006/main" count="196" uniqueCount="56">
  <si>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</si>
  <si>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</si>
  <si>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</si>
  <si>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</si>
  <si>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</si>
  <si>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</si>
  <si>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</si>
  <si>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</si>
  <si>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</si>
  <si>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6а</t>
  </si>
  <si>
    <t>по начислению, поступлению, затратам  средств</t>
  </si>
  <si>
    <t>остаток (+) /перерасход(-)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</si>
  <si>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</si>
  <si>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</si>
  <si>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</si>
  <si>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</si>
  <si>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</si>
  <si>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</si>
  <si>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</si>
  <si>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</si>
  <si>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</si>
  <si>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</si>
  <si>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</si>
  <si>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</si>
  <si>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</si>
  <si>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</si>
  <si>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ИТОГО</t>
  </si>
  <si>
    <t>Дома № 6а  по ул.Комсомольская</t>
  </si>
  <si>
    <t>поступление</t>
  </si>
  <si>
    <t>содержание аварийной службы</t>
  </si>
  <si>
    <t>обход подвала по графику</t>
  </si>
  <si>
    <t>прочистка канализации</t>
  </si>
  <si>
    <t xml:space="preserve">по текущему  ремонту </t>
  </si>
  <si>
    <t>восстановление освещения</t>
  </si>
  <si>
    <t>ремонт дверей</t>
  </si>
  <si>
    <t xml:space="preserve">восстановление освещения, замена ламп </t>
  </si>
  <si>
    <t>замена доводчиков</t>
  </si>
  <si>
    <t>остекление</t>
  </si>
  <si>
    <t>ремонт тепл.трубы</t>
  </si>
  <si>
    <t>ремонт канал.трубы, замена стояка</t>
  </si>
  <si>
    <t>замена стояка хвс</t>
  </si>
  <si>
    <t>ремонт трубы хвс</t>
  </si>
  <si>
    <t>ремонт отмостки</t>
  </si>
  <si>
    <t>ремонт стены (обработка антиплесенью)</t>
  </si>
  <si>
    <t>покраска дверей</t>
  </si>
  <si>
    <t>ремонт стены в подъезде, покраска окон</t>
  </si>
  <si>
    <t>ремонт стен в подъезде, покраска окон</t>
  </si>
  <si>
    <t>ремонт подв.окон</t>
  </si>
  <si>
    <t>косметич.ремонт подъезда</t>
  </si>
  <si>
    <t>прочистка дымоходов</t>
  </si>
  <si>
    <t>ремонт вентиляц.шахты</t>
  </si>
  <si>
    <t>ремонт гидроизоляции швов вент.шахт</t>
  </si>
  <si>
    <t>устройство козырьков над входами в подъезд</t>
  </si>
  <si>
    <t>прочистка вентиляции</t>
  </si>
  <si>
    <t>замена радиаторов, ремонт труб отопления</t>
  </si>
  <si>
    <t>ремонт тепл.труб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</si>
</sst>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0" xfId="1" applyFont="1" applyFill="1" applyBorder="1"/>
    <xf numFmtId="0" fontId="3" fillId="0" borderId="11" xfId="1" applyFont="1" applyFill="1" applyBorder="1"/>
    <xf numFmtId="2" fontId="3" fillId="0" borderId="12" xfId="1" applyNumberFormat="1" applyFont="1" applyFill="1" applyBorder="1"/>
    <xf numFmtId="0" fontId="5" fillId="0" borderId="0" xfId="1" applyFont="1" applyFill="1" applyBorder="1"/>
    <xf numFmtId="0" fontId="5" fillId="0" borderId="11" xfId="1" applyFont="1" applyFill="1" applyBorder="1"/>
    <xf numFmtId="2" fontId="5" fillId="0" borderId="9" xfId="1" applyNumberFormat="1" applyFont="1" applyBorder="1"/>
    <xf numFmtId="0" fontId="5" fillId="0" borderId="6" xfId="1" applyFont="1" applyBorder="1"/>
    <xf numFmtId="2" fontId="4" fillId="0" borderId="0" xfId="0" applyNumberFormat="1" applyFont="1"/>
    <xf numFmtId="0" fontId="5" fillId="0" borderId="11" xfId="1" applyFont="1" applyBorder="1"/>
    <xf numFmtId="0" fontId="5" fillId="0" borderId="13" xfId="1" applyFont="1" applyBorder="1"/>
    <xf numFmtId="0" fontId="5" fillId="0" borderId="10" xfId="1" applyFont="1" applyFill="1" applyBorder="1"/>
    <xf numFmtId="2" fontId="5" fillId="0" borderId="12" xfId="1" applyNumberFormat="1" applyFont="1" applyFill="1" applyBorder="1"/>
    <xf numFmtId="0" fontId="5" fillId="0" borderId="14" xfId="1" applyFont="1" applyBorder="1"/>
    <xf numFmtId="0" fontId="5" fillId="0" borderId="3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" xfId="1" applyFont="1" applyBorder="1"/>
    <xf numFmtId="0" fontId="3" fillId="0" borderId="20" xfId="1" applyFont="1" applyBorder="1"/>
    <xf numFmtId="2" fontId="3" fillId="0" borderId="21" xfId="1" applyNumberFormat="1" applyFont="1" applyBorder="1"/>
    <xf numFmtId="0" fontId="3" fillId="0" borderId="0" xfId="1" applyFont="1" applyBorder="1" applyAlignment="1"/>
    <xf numFmtId="0" fontId="5" fillId="2" borderId="6" xfId="1" applyFont="1" applyFill="1" applyBorder="1"/>
    <xf numFmtId="2" fontId="5" fillId="0" borderId="22" xfId="1" applyNumberFormat="1" applyFont="1" applyBorder="1"/>
    <xf numFmtId="0" fontId="5" fillId="0" borderId="14" xfId="1" applyFont="1" applyFill="1" applyBorder="1"/>
    <xf numFmtId="2" fontId="5" fillId="0" borderId="23" xfId="1" applyNumberFormat="1" applyFont="1" applyFill="1" applyBorder="1"/>
    <xf numFmtId="2" fontId="5" fillId="0" borderId="7" xfId="1" applyNumberFormat="1" applyFont="1" applyBorder="1"/>
    <xf numFmtId="2" fontId="5" fillId="0" borderId="23" xfId="1" applyNumberFormat="1" applyFont="1" applyBorder="1"/>
    <xf numFmtId="2" fontId="5" fillId="0" borderId="0" xfId="1" applyNumberFormat="1" applyFont="1" applyBorder="1"/>
    <xf numFmtId="0" fontId="5" fillId="0" borderId="10" xfId="1" applyFont="1" applyBorder="1"/>
    <xf numFmtId="0" fontId="5" fillId="0" borderId="24" xfId="1" applyFont="1" applyBorder="1"/>
    <xf numFmtId="0" fontId="5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/>
    <xf numFmtId="0" fontId="5" fillId="0" borderId="7" xfId="1" applyFont="1" applyFill="1" applyBorder="1"/>
    <xf numFmtId="0" fontId="3" fillId="0" borderId="0" xfId="1" applyFont="1" applyBorder="1"/>
    <xf numFmtId="0" fontId="5" fillId="0" borderId="28" xfId="1" applyFont="1" applyBorder="1"/>
    <xf numFmtId="2" fontId="7" fillId="0" borderId="29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9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3" fillId="2" borderId="30" xfId="1" applyFont="1" applyFill="1" applyBorder="1" applyAlignment="1">
      <alignment horizontal="center"/>
    </xf>
    <xf numFmtId="2" fontId="3" fillId="0" borderId="31" xfId="1" applyNumberFormat="1" applyFont="1" applyBorder="1"/>
    <xf numFmtId="0" fontId="3" fillId="2" borderId="32" xfId="1" applyFont="1" applyFill="1" applyBorder="1"/>
    <xf numFmtId="0" fontId="3" fillId="0" borderId="14" xfId="1" applyFont="1" applyFill="1" applyBorder="1"/>
    <xf numFmtId="2" fontId="3" fillId="0" borderId="23" xfId="1" applyNumberFormat="1" applyFont="1" applyFill="1" applyBorder="1"/>
    <xf numFmtId="2" fontId="5" fillId="0" borderId="33" xfId="1" applyNumberFormat="1" applyFont="1" applyBorder="1"/>
    <xf numFmtId="2" fontId="5" fillId="0" borderId="34" xfId="1" applyNumberFormat="1" applyFont="1" applyBorder="1"/>
    <xf numFmtId="2" fontId="7" fillId="0" borderId="35" xfId="0" applyNumberFormat="1" applyFont="1" applyBorder="1"/>
    <xf numFmtId="0" fontId="3" fillId="0" borderId="36" xfId="1" applyFont="1" applyFill="1" applyBorder="1"/>
    <xf numFmtId="0" fontId="3" fillId="0" borderId="37" xfId="1" applyFont="1" applyFill="1" applyBorder="1"/>
    <xf numFmtId="0" fontId="3" fillId="0" borderId="38" xfId="1" applyFont="1" applyFill="1" applyBorder="1"/>
    <xf numFmtId="2" fontId="3" fillId="0" borderId="39" xfId="1" applyNumberFormat="1" applyFont="1" applyFill="1" applyBorder="1"/>
    <xf numFmtId="0" fontId="3" fillId="2" borderId="9" xfId="1" applyFont="1" applyFill="1" applyBorder="1"/>
    <xf numFmtId="0" fontId="3" fillId="2" borderId="40" xfId="1" applyFont="1" applyFill="1" applyBorder="1"/>
    <xf numFmtId="0" fontId="3" fillId="2" borderId="41" xfId="1" applyFont="1" applyFill="1" applyBorder="1"/>
    <xf numFmtId="0" fontId="3" fillId="0" borderId="16" xfId="1" applyFont="1" applyBorder="1" applyAlignment="1">
      <alignment horizontal="center"/>
    </xf>
    <xf numFmtId="0" fontId="3" fillId="2" borderId="51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wrapText="1"/>
    </xf>
    <xf numFmtId="0" fontId="3" fillId="2" borderId="49" xfId="1" applyFont="1" applyFill="1" applyBorder="1" applyAlignment="1">
      <alignment horizontal="center" wrapText="1"/>
    </xf>
    <xf numFmtId="0" fontId="3" fillId="2" borderId="53" xfId="1" applyFont="1" applyFill="1" applyBorder="1" applyAlignment="1">
      <alignment horizontal="center" wrapText="1"/>
    </xf>
    <xf numFmtId="0" fontId="3" fillId="2" borderId="48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42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 wrapText="1"/>
    </xf>
    <xf numFmtId="0" fontId="3" fillId="2" borderId="46" xfId="1" applyFont="1" applyFill="1" applyBorder="1" applyAlignment="1">
      <alignment horizontal="center" wrapText="1"/>
    </xf>
    <xf numFmtId="0" fontId="3" fillId="2" borderId="47" xfId="1" applyFont="1" applyFill="1" applyBorder="1" applyAlignment="1">
      <alignment horizontal="center" wrapText="1"/>
    </xf>
    <xf numFmtId="0" fontId="3" fillId="2" borderId="5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5"/>
  <sheetViews>
    <sheetView tabSelected="1" topLeftCell="A102" zoomScale="75" workbookViewId="0">
      <selection activeCell="I111" sqref="I111:N111"/>
    </sheetView>
  </sheetViews>
  <sheetFormatPr defaultRowHeight="16.5"/>
  <cols>
    <col min="1" max="1" width="25.5703125" style="3" customWidth="1"/>
    <col min="2" max="4" width="9.140625" style="3"/>
    <col min="5" max="5" width="11" style="3" customWidth="1"/>
    <col min="6" max="6" width="10.7109375" style="3" customWidth="1"/>
    <col min="7" max="7" width="8.42578125" style="3" customWidth="1"/>
    <col min="8" max="8" width="15.28515625" style="3" customWidth="1"/>
    <col min="9" max="9" width="9.140625" style="3"/>
    <col min="10" max="10" width="9.85546875" style="3" bestFit="1" customWidth="1"/>
    <col min="11" max="11" width="11.42578125" style="3" customWidth="1"/>
    <col min="12" max="12" width="12.85546875" style="3" customWidth="1"/>
    <col min="13" max="13" width="7.42578125" style="3" customWidth="1"/>
    <col min="14" max="14" width="15.28515625" style="3" customWidth="1"/>
    <col min="15" max="26" width="9.140625" style="3"/>
    <col min="27" max="27" width="12.140625" style="3" customWidth="1"/>
    <col min="28" max="16384" width="9.140625" style="3"/>
  </cols>
  <sheetData>
    <row r="1" spans="1:16" ht="23.1" customHeight="1" thickBot="1">
      <c r="A1" s="75" t="s">
        <v>9</v>
      </c>
      <c r="B1" s="75"/>
      <c r="C1" s="7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6" ht="23.1" customHeight="1" thickBot="1">
      <c r="A2" s="81" t="s">
        <v>0</v>
      </c>
      <c r="B2" s="82"/>
      <c r="C2" s="82"/>
      <c r="D2" s="82"/>
      <c r="E2" s="82"/>
      <c r="F2" s="82"/>
      <c r="G2" s="82"/>
      <c r="H2" s="82"/>
      <c r="I2" s="86"/>
      <c r="J2" s="86"/>
      <c r="K2" s="86"/>
      <c r="L2" s="86"/>
      <c r="M2" s="86"/>
      <c r="N2" s="87"/>
    </row>
    <row r="3" spans="1:16" ht="23.1" customHeight="1" thickBot="1">
      <c r="A3" s="4"/>
      <c r="B3" s="76" t="s">
        <v>23</v>
      </c>
      <c r="C3" s="77"/>
      <c r="D3" s="77"/>
      <c r="E3" s="77"/>
      <c r="F3" s="77"/>
      <c r="G3" s="77"/>
      <c r="H3" s="77"/>
      <c r="I3" s="78" t="s">
        <v>24</v>
      </c>
      <c r="J3" s="79"/>
      <c r="K3" s="79"/>
      <c r="L3" s="79"/>
      <c r="M3" s="79"/>
      <c r="N3" s="80"/>
    </row>
    <row r="4" spans="1:16" ht="23.1" customHeight="1" thickBot="1">
      <c r="A4" s="5" t="s">
        <v>1</v>
      </c>
      <c r="B4" s="84" t="s">
        <v>2</v>
      </c>
      <c r="C4" s="84"/>
      <c r="D4" s="84"/>
      <c r="E4" s="84"/>
      <c r="F4" s="84"/>
      <c r="G4" s="6" t="s">
        <v>3</v>
      </c>
      <c r="H4" s="7" t="s">
        <v>4</v>
      </c>
      <c r="I4" s="85" t="s">
        <v>2</v>
      </c>
      <c r="J4" s="85"/>
      <c r="K4" s="85"/>
      <c r="L4" s="85"/>
      <c r="M4" s="85"/>
      <c r="N4" s="73" t="s">
        <v>4</v>
      </c>
    </row>
    <row r="5" spans="1:16" ht="23.1" customHeight="1">
      <c r="A5" s="8" t="s">
        <v>8</v>
      </c>
      <c r="B5" s="9" t="s">
        <v>33</v>
      </c>
      <c r="C5" s="10"/>
      <c r="D5" s="10"/>
      <c r="E5" s="11"/>
      <c r="F5" s="11"/>
      <c r="G5" s="12"/>
      <c r="H5" s="13">
        <v>803.86</v>
      </c>
      <c r="I5" s="14" t="s">
        <v>29</v>
      </c>
      <c r="J5" s="15"/>
      <c r="K5" s="15"/>
      <c r="L5" s="15"/>
      <c r="M5" s="16"/>
      <c r="N5" s="17">
        <v>17277.330000000002</v>
      </c>
    </row>
    <row r="6" spans="1:16" ht="23.1" customHeight="1">
      <c r="A6" s="21"/>
      <c r="B6" s="9" t="s">
        <v>37</v>
      </c>
      <c r="C6" s="10"/>
      <c r="D6" s="10"/>
      <c r="E6" s="11"/>
      <c r="F6" s="11"/>
      <c r="G6" s="12"/>
      <c r="H6" s="13">
        <v>2446.7800000000002</v>
      </c>
      <c r="I6" s="25" t="s">
        <v>38</v>
      </c>
      <c r="J6" s="18"/>
      <c r="K6" s="18"/>
      <c r="L6" s="18"/>
      <c r="M6" s="19"/>
      <c r="N6" s="26">
        <v>10682.95</v>
      </c>
      <c r="P6" s="22"/>
    </row>
    <row r="7" spans="1:16" ht="23.1" customHeight="1">
      <c r="A7" s="21"/>
      <c r="B7" s="9"/>
      <c r="C7" s="10"/>
      <c r="D7" s="10"/>
      <c r="E7" s="10"/>
      <c r="F7" s="23"/>
      <c r="G7" s="24"/>
      <c r="H7" s="13"/>
      <c r="I7" s="27" t="s">
        <v>31</v>
      </c>
      <c r="J7" s="18"/>
      <c r="K7" s="18"/>
      <c r="L7" s="18"/>
      <c r="M7" s="19"/>
      <c r="N7" s="26">
        <f>930.75*3+548.35</f>
        <v>3340.6</v>
      </c>
    </row>
    <row r="8" spans="1:16" ht="23.1" customHeight="1" thickBot="1">
      <c r="A8" s="21"/>
      <c r="B8" s="9"/>
      <c r="C8" s="10"/>
      <c r="D8" s="10"/>
      <c r="E8" s="10"/>
      <c r="F8" s="23"/>
      <c r="G8" s="24"/>
      <c r="H8" s="20"/>
      <c r="I8" s="25"/>
      <c r="J8" s="18"/>
      <c r="K8" s="18"/>
      <c r="L8" s="18"/>
      <c r="M8" s="19"/>
      <c r="N8" s="26"/>
    </row>
    <row r="9" spans="1:16" ht="23.1" customHeight="1" thickBot="1">
      <c r="A9" s="28"/>
      <c r="B9" s="29"/>
      <c r="C9" s="30"/>
      <c r="D9" s="30"/>
      <c r="E9" s="30"/>
      <c r="F9" s="31"/>
      <c r="G9" s="29"/>
      <c r="H9" s="32">
        <f>SUM(H5:H8)</f>
        <v>3250.6400000000003</v>
      </c>
      <c r="I9" s="33"/>
      <c r="J9" s="34"/>
      <c r="K9" s="34"/>
      <c r="L9" s="34"/>
      <c r="M9" s="35"/>
      <c r="N9" s="36">
        <f>SUM(N5:N8)</f>
        <v>31300.880000000001</v>
      </c>
    </row>
    <row r="10" spans="1:16" ht="23.1" customHeight="1" thickBot="1">
      <c r="A10" s="88" t="str">
        <f>A1</f>
        <v>Комсомольская 6а</v>
      </c>
      <c r="B10" s="88"/>
      <c r="C10" s="88"/>
      <c r="D10" s="1"/>
      <c r="E10" s="1"/>
      <c r="F10" s="1"/>
      <c r="G10" s="1"/>
      <c r="H10" s="1"/>
      <c r="I10" s="37"/>
      <c r="J10" s="37"/>
      <c r="K10" s="37"/>
      <c r="L10" s="37"/>
      <c r="M10" s="37"/>
      <c r="N10" s="37"/>
    </row>
    <row r="11" spans="1:16" ht="23.1" customHeight="1" thickBot="1">
      <c r="A11" s="81" t="s">
        <v>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</row>
    <row r="12" spans="1:16" ht="27.75" customHeight="1" thickBot="1">
      <c r="A12" s="38"/>
      <c r="B12" s="89" t="s">
        <v>23</v>
      </c>
      <c r="C12" s="90"/>
      <c r="D12" s="90"/>
      <c r="E12" s="90"/>
      <c r="F12" s="90"/>
      <c r="G12" s="90"/>
      <c r="H12" s="90"/>
      <c r="I12" s="78" t="s">
        <v>24</v>
      </c>
      <c r="J12" s="79"/>
      <c r="K12" s="79"/>
      <c r="L12" s="79"/>
      <c r="M12" s="79"/>
      <c r="N12" s="80"/>
    </row>
    <row r="13" spans="1:16" ht="23.1" customHeight="1" thickBot="1">
      <c r="A13" s="5" t="s">
        <v>1</v>
      </c>
      <c r="B13" s="84" t="s">
        <v>2</v>
      </c>
      <c r="C13" s="84"/>
      <c r="D13" s="84"/>
      <c r="E13" s="84"/>
      <c r="F13" s="84"/>
      <c r="G13" s="6" t="s">
        <v>3</v>
      </c>
      <c r="H13" s="7" t="s">
        <v>4</v>
      </c>
      <c r="I13" s="85" t="s">
        <v>2</v>
      </c>
      <c r="J13" s="85"/>
      <c r="K13" s="85"/>
      <c r="L13" s="85"/>
      <c r="M13" s="85"/>
      <c r="N13" s="73" t="s">
        <v>4</v>
      </c>
    </row>
    <row r="14" spans="1:16" ht="23.1" customHeight="1">
      <c r="A14" s="8" t="s">
        <v>12</v>
      </c>
      <c r="B14" s="9" t="s">
        <v>33</v>
      </c>
      <c r="C14" s="10"/>
      <c r="D14" s="10"/>
      <c r="E14" s="10"/>
      <c r="F14" s="10"/>
      <c r="G14" s="12"/>
      <c r="H14" s="20">
        <v>1606.32</v>
      </c>
      <c r="I14" s="14" t="s">
        <v>29</v>
      </c>
      <c r="J14" s="15"/>
      <c r="K14" s="15"/>
      <c r="L14" s="15"/>
      <c r="M14" s="16"/>
      <c r="N14" s="17">
        <v>17277.330000000002</v>
      </c>
    </row>
    <row r="15" spans="1:16" ht="23.1" customHeight="1">
      <c r="A15" s="21"/>
      <c r="B15" s="9" t="s">
        <v>36</v>
      </c>
      <c r="C15" s="10"/>
      <c r="D15" s="10"/>
      <c r="E15" s="10"/>
      <c r="F15" s="10"/>
      <c r="G15" s="12"/>
      <c r="H15" s="20">
        <v>4824.13</v>
      </c>
      <c r="I15" s="27" t="s">
        <v>31</v>
      </c>
      <c r="J15" s="18"/>
      <c r="K15" s="18"/>
      <c r="L15" s="18"/>
      <c r="M15" s="19"/>
      <c r="N15" s="26">
        <f>930.75*6</f>
        <v>5584.5</v>
      </c>
    </row>
    <row r="16" spans="1:16" ht="23.1" customHeight="1">
      <c r="A16" s="21"/>
      <c r="B16" s="9" t="s">
        <v>43</v>
      </c>
      <c r="C16" s="10"/>
      <c r="D16" s="10"/>
      <c r="E16" s="10"/>
      <c r="F16" s="10"/>
      <c r="G16" s="12"/>
      <c r="H16" s="20">
        <v>3330.3</v>
      </c>
      <c r="I16" s="14"/>
      <c r="J16" s="15"/>
      <c r="K16" s="15"/>
      <c r="L16" s="15"/>
      <c r="M16" s="16"/>
      <c r="N16" s="17"/>
    </row>
    <row r="17" spans="1:14" ht="23.1" customHeight="1" thickBot="1">
      <c r="A17" s="21"/>
      <c r="B17" s="9"/>
      <c r="C17" s="10"/>
      <c r="D17" s="10"/>
      <c r="E17" s="10"/>
      <c r="F17" s="10"/>
      <c r="G17" s="12"/>
      <c r="H17" s="20"/>
      <c r="I17" s="14"/>
      <c r="J17" s="15"/>
      <c r="K17" s="15"/>
      <c r="L17" s="15"/>
      <c r="M17" s="16"/>
      <c r="N17" s="17"/>
    </row>
    <row r="18" spans="1:14" ht="23.1" customHeight="1" thickBot="1">
      <c r="A18" s="28"/>
      <c r="B18" s="29"/>
      <c r="C18" s="30"/>
      <c r="D18" s="30"/>
      <c r="E18" s="30"/>
      <c r="F18" s="46"/>
      <c r="G18" s="47"/>
      <c r="H18" s="32">
        <f>SUM(H14:H17)</f>
        <v>9760.75</v>
      </c>
      <c r="I18" s="33"/>
      <c r="J18" s="34"/>
      <c r="K18" s="34"/>
      <c r="L18" s="34"/>
      <c r="M18" s="35"/>
      <c r="N18" s="48">
        <f>SUM(N14:N17)</f>
        <v>22861.83</v>
      </c>
    </row>
    <row r="19" spans="1:14" ht="23.1" customHeight="1" thickBot="1">
      <c r="A19" s="75" t="str">
        <f>A1</f>
        <v>Комсомольская 6а</v>
      </c>
      <c r="B19" s="75"/>
      <c r="C19" s="75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3.1" customHeight="1" thickBot="1">
      <c r="A20" s="81" t="s">
        <v>0</v>
      </c>
      <c r="B20" s="82"/>
      <c r="C20" s="82"/>
      <c r="D20" s="82"/>
      <c r="E20" s="82"/>
      <c r="F20" s="82"/>
      <c r="G20" s="82"/>
      <c r="H20" s="82"/>
      <c r="I20" s="86"/>
      <c r="J20" s="86"/>
      <c r="K20" s="86"/>
      <c r="L20" s="86"/>
      <c r="M20" s="86"/>
      <c r="N20" s="87"/>
    </row>
    <row r="21" spans="1:14" ht="23.1" customHeight="1" thickBot="1">
      <c r="A21" s="4"/>
      <c r="B21" s="76" t="s">
        <v>23</v>
      </c>
      <c r="C21" s="77"/>
      <c r="D21" s="77"/>
      <c r="E21" s="77"/>
      <c r="F21" s="77"/>
      <c r="G21" s="77"/>
      <c r="H21" s="77"/>
      <c r="I21" s="78" t="s">
        <v>24</v>
      </c>
      <c r="J21" s="79"/>
      <c r="K21" s="79"/>
      <c r="L21" s="79"/>
      <c r="M21" s="79"/>
      <c r="N21" s="80"/>
    </row>
    <row r="22" spans="1:14" ht="23.1" customHeight="1" thickBot="1">
      <c r="A22" s="5" t="s">
        <v>1</v>
      </c>
      <c r="B22" s="84" t="s">
        <v>2</v>
      </c>
      <c r="C22" s="84"/>
      <c r="D22" s="84"/>
      <c r="E22" s="84"/>
      <c r="F22" s="84"/>
      <c r="G22" s="6" t="s">
        <v>3</v>
      </c>
      <c r="H22" s="7" t="s">
        <v>4</v>
      </c>
      <c r="I22" s="97" t="s">
        <v>2</v>
      </c>
      <c r="J22" s="97"/>
      <c r="K22" s="97"/>
      <c r="L22" s="97"/>
      <c r="M22" s="97"/>
      <c r="N22" s="72" t="s">
        <v>4</v>
      </c>
    </row>
    <row r="23" spans="1:14" ht="23.1" customHeight="1">
      <c r="A23" s="8" t="s">
        <v>13</v>
      </c>
      <c r="B23" s="9" t="s">
        <v>33</v>
      </c>
      <c r="C23" s="10"/>
      <c r="D23" s="10"/>
      <c r="E23" s="10"/>
      <c r="F23" s="10"/>
      <c r="G23" s="12"/>
      <c r="H23" s="42">
        <v>239.63</v>
      </c>
      <c r="I23" s="68" t="s">
        <v>29</v>
      </c>
      <c r="J23" s="69"/>
      <c r="K23" s="69"/>
      <c r="L23" s="69"/>
      <c r="M23" s="70"/>
      <c r="N23" s="71">
        <v>17277.330000000002</v>
      </c>
    </row>
    <row r="24" spans="1:14" ht="23.1" customHeight="1">
      <c r="A24" s="21"/>
      <c r="B24" s="9" t="s">
        <v>44</v>
      </c>
      <c r="C24" s="10"/>
      <c r="D24" s="10"/>
      <c r="E24" s="10"/>
      <c r="F24" s="10"/>
      <c r="G24" s="12"/>
      <c r="H24" s="42">
        <v>1528.98</v>
      </c>
      <c r="I24" s="27" t="s">
        <v>31</v>
      </c>
      <c r="J24" s="51"/>
      <c r="K24" s="51"/>
      <c r="L24" s="51"/>
      <c r="M24" s="51"/>
      <c r="N24" s="52">
        <f>4763.35</f>
        <v>4763.3500000000004</v>
      </c>
    </row>
    <row r="25" spans="1:14" ht="23.1" customHeight="1">
      <c r="A25" s="21"/>
      <c r="B25" s="50"/>
      <c r="C25" s="10"/>
      <c r="D25" s="10"/>
      <c r="E25" s="10"/>
      <c r="F25" s="10"/>
      <c r="G25" s="12"/>
      <c r="H25" s="42"/>
      <c r="I25" s="63"/>
      <c r="J25" s="15"/>
      <c r="K25" s="15"/>
      <c r="L25" s="15"/>
      <c r="M25" s="16"/>
      <c r="N25" s="64"/>
    </row>
    <row r="26" spans="1:14" ht="23.1" customHeight="1" thickBot="1">
      <c r="A26" s="21"/>
      <c r="B26" s="9"/>
      <c r="C26" s="10"/>
      <c r="D26" s="10"/>
      <c r="E26" s="11"/>
      <c r="F26" s="11"/>
      <c r="G26" s="12"/>
      <c r="H26" s="42"/>
      <c r="I26" s="27"/>
      <c r="J26" s="10"/>
      <c r="K26" s="10"/>
      <c r="L26" s="10"/>
      <c r="M26" s="23"/>
      <c r="N26" s="39"/>
    </row>
    <row r="27" spans="1:14" ht="23.1" customHeight="1" thickBot="1">
      <c r="A27" s="28"/>
      <c r="B27" s="29"/>
      <c r="C27" s="30"/>
      <c r="D27" s="30"/>
      <c r="E27" s="30"/>
      <c r="F27" s="46"/>
      <c r="G27" s="29"/>
      <c r="H27" s="61">
        <f>SUM(H23:H26)</f>
        <v>1768.6100000000001</v>
      </c>
      <c r="I27" s="49"/>
      <c r="J27" s="34"/>
      <c r="K27" s="34"/>
      <c r="L27" s="34"/>
      <c r="M27" s="35"/>
      <c r="N27" s="48">
        <f>SUM(N23:N26)</f>
        <v>22040.68</v>
      </c>
    </row>
    <row r="28" spans="1:14" ht="23.1" customHeight="1" thickBot="1">
      <c r="A28" s="75" t="str">
        <f>A19</f>
        <v>Комсомольская 6а</v>
      </c>
      <c r="B28" s="75"/>
      <c r="C28" s="75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</row>
    <row r="29" spans="1:14" ht="23.1" customHeight="1" thickBot="1">
      <c r="A29" s="81" t="s">
        <v>0</v>
      </c>
      <c r="B29" s="82"/>
      <c r="C29" s="82"/>
      <c r="D29" s="82"/>
      <c r="E29" s="82"/>
      <c r="F29" s="82"/>
      <c r="G29" s="82"/>
      <c r="H29" s="82"/>
      <c r="I29" s="86"/>
      <c r="J29" s="86"/>
      <c r="K29" s="86"/>
      <c r="L29" s="86"/>
      <c r="M29" s="86"/>
      <c r="N29" s="87"/>
    </row>
    <row r="30" spans="1:14" ht="23.1" customHeight="1" thickBot="1">
      <c r="A30" s="4"/>
      <c r="B30" s="76" t="s">
        <v>23</v>
      </c>
      <c r="C30" s="77"/>
      <c r="D30" s="77"/>
      <c r="E30" s="77"/>
      <c r="F30" s="77"/>
      <c r="G30" s="77"/>
      <c r="H30" s="77"/>
      <c r="I30" s="78" t="s">
        <v>24</v>
      </c>
      <c r="J30" s="79"/>
      <c r="K30" s="79"/>
      <c r="L30" s="79"/>
      <c r="M30" s="79"/>
      <c r="N30" s="80"/>
    </row>
    <row r="31" spans="1:14" ht="23.1" customHeight="1" thickBot="1">
      <c r="A31" s="5" t="s">
        <v>1</v>
      </c>
      <c r="B31" s="84" t="s">
        <v>2</v>
      </c>
      <c r="C31" s="84"/>
      <c r="D31" s="84"/>
      <c r="E31" s="84"/>
      <c r="F31" s="84"/>
      <c r="G31" s="6" t="s">
        <v>3</v>
      </c>
      <c r="H31" s="7" t="s">
        <v>4</v>
      </c>
      <c r="I31" s="85" t="s">
        <v>2</v>
      </c>
      <c r="J31" s="85"/>
      <c r="K31" s="85"/>
      <c r="L31" s="85"/>
      <c r="M31" s="85"/>
      <c r="N31" s="73" t="s">
        <v>4</v>
      </c>
    </row>
    <row r="32" spans="1:14" ht="23.1" customHeight="1">
      <c r="A32" s="8" t="s">
        <v>14</v>
      </c>
      <c r="B32" s="9" t="s">
        <v>33</v>
      </c>
      <c r="C32" s="10"/>
      <c r="D32" s="10"/>
      <c r="E32" s="10"/>
      <c r="F32" s="10"/>
      <c r="G32" s="12"/>
      <c r="H32" s="20">
        <f>286.19+2031.15</f>
        <v>2317.34</v>
      </c>
      <c r="I32" s="14" t="s">
        <v>29</v>
      </c>
      <c r="J32" s="15"/>
      <c r="K32" s="15"/>
      <c r="L32" s="15"/>
      <c r="M32" s="16"/>
      <c r="N32" s="17">
        <v>17277.330000000002</v>
      </c>
    </row>
    <row r="33" spans="1:14" ht="23.1" customHeight="1">
      <c r="A33" s="8"/>
      <c r="B33" s="9" t="s">
        <v>45</v>
      </c>
      <c r="C33" s="10"/>
      <c r="D33" s="10"/>
      <c r="E33" s="10"/>
      <c r="F33" s="10"/>
      <c r="G33" s="12"/>
      <c r="H33" s="20">
        <v>24848.76</v>
      </c>
      <c r="I33" s="45" t="s">
        <v>39</v>
      </c>
      <c r="J33" s="10"/>
      <c r="K33" s="10"/>
      <c r="L33" s="10"/>
      <c r="M33" s="23"/>
      <c r="N33" s="20">
        <v>51944.99</v>
      </c>
    </row>
    <row r="34" spans="1:14" ht="23.1" customHeight="1">
      <c r="A34" s="8"/>
      <c r="B34" s="9" t="s">
        <v>52</v>
      </c>
      <c r="C34" s="10"/>
      <c r="D34" s="10"/>
      <c r="E34" s="10"/>
      <c r="F34" s="10"/>
      <c r="G34" s="12"/>
      <c r="H34" s="20">
        <v>82036.33</v>
      </c>
      <c r="I34" s="45" t="s">
        <v>31</v>
      </c>
      <c r="J34" s="10"/>
      <c r="K34" s="10"/>
      <c r="L34" s="10"/>
      <c r="M34" s="23"/>
      <c r="N34" s="20">
        <v>3997.63</v>
      </c>
    </row>
    <row r="35" spans="1:14" ht="23.1" customHeight="1">
      <c r="A35" s="8"/>
      <c r="B35" s="9"/>
      <c r="C35" s="10"/>
      <c r="D35" s="10"/>
      <c r="E35" s="10"/>
      <c r="F35" s="10"/>
      <c r="G35" s="12"/>
      <c r="H35" s="20"/>
      <c r="I35" s="14"/>
      <c r="J35" s="15"/>
      <c r="K35" s="15"/>
      <c r="L35" s="15"/>
      <c r="M35" s="16"/>
      <c r="N35" s="17"/>
    </row>
    <row r="36" spans="1:14" ht="23.1" customHeight="1" thickBot="1">
      <c r="A36" s="21"/>
      <c r="B36" s="9"/>
      <c r="C36" s="10"/>
      <c r="D36" s="10"/>
      <c r="E36" s="11"/>
      <c r="F36" s="11"/>
      <c r="G36" s="12"/>
      <c r="H36" s="20"/>
      <c r="I36" s="45"/>
      <c r="J36" s="10"/>
      <c r="K36" s="10"/>
      <c r="L36" s="10"/>
      <c r="M36" s="23"/>
      <c r="N36" s="20"/>
    </row>
    <row r="37" spans="1:14" ht="23.1" customHeight="1" thickBot="1">
      <c r="A37" s="28"/>
      <c r="B37" s="29"/>
      <c r="C37" s="30"/>
      <c r="D37" s="30"/>
      <c r="E37" s="30"/>
      <c r="F37" s="46"/>
      <c r="G37" s="29"/>
      <c r="H37" s="32">
        <f>SUM(H32:H36)</f>
        <v>109202.43</v>
      </c>
      <c r="I37" s="33"/>
      <c r="J37" s="34"/>
      <c r="K37" s="34"/>
      <c r="L37" s="34"/>
      <c r="M37" s="35"/>
      <c r="N37" s="36">
        <f>SUM(N32:N36)</f>
        <v>73219.950000000012</v>
      </c>
    </row>
    <row r="38" spans="1:14" ht="23.1" customHeight="1" thickBot="1">
      <c r="A38" s="75" t="str">
        <f>A28</f>
        <v>Комсомольская 6а</v>
      </c>
      <c r="B38" s="75"/>
      <c r="C38" s="75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3.1" customHeight="1" thickBot="1">
      <c r="A39" s="81" t="s">
        <v>0</v>
      </c>
      <c r="B39" s="82"/>
      <c r="C39" s="82"/>
      <c r="D39" s="82"/>
      <c r="E39" s="82"/>
      <c r="F39" s="82"/>
      <c r="G39" s="82"/>
      <c r="H39" s="82"/>
      <c r="I39" s="86"/>
      <c r="J39" s="86"/>
      <c r="K39" s="86"/>
      <c r="L39" s="86"/>
      <c r="M39" s="86"/>
      <c r="N39" s="87"/>
    </row>
    <row r="40" spans="1:14" ht="23.1" customHeight="1">
      <c r="A40" s="4"/>
      <c r="B40" s="76" t="s">
        <v>23</v>
      </c>
      <c r="C40" s="77"/>
      <c r="D40" s="77"/>
      <c r="E40" s="77"/>
      <c r="F40" s="77"/>
      <c r="G40" s="77"/>
      <c r="H40" s="77"/>
      <c r="I40" s="93" t="s">
        <v>24</v>
      </c>
      <c r="J40" s="94"/>
      <c r="K40" s="94"/>
      <c r="L40" s="94"/>
      <c r="M40" s="94"/>
      <c r="N40" s="95"/>
    </row>
    <row r="41" spans="1:14" ht="23.1" customHeight="1" thickBot="1">
      <c r="A41" s="5" t="s">
        <v>1</v>
      </c>
      <c r="B41" s="84" t="s">
        <v>2</v>
      </c>
      <c r="C41" s="84"/>
      <c r="D41" s="84"/>
      <c r="E41" s="84"/>
      <c r="F41" s="84"/>
      <c r="G41" s="6" t="s">
        <v>3</v>
      </c>
      <c r="H41" s="60" t="s">
        <v>4</v>
      </c>
      <c r="I41" s="91" t="s">
        <v>2</v>
      </c>
      <c r="J41" s="92"/>
      <c r="K41" s="92"/>
      <c r="L41" s="92"/>
      <c r="M41" s="92"/>
      <c r="N41" s="62" t="s">
        <v>4</v>
      </c>
    </row>
    <row r="42" spans="1:14" ht="23.1" customHeight="1">
      <c r="A42" s="8" t="s">
        <v>15</v>
      </c>
      <c r="B42" s="9" t="s">
        <v>34</v>
      </c>
      <c r="C42" s="10"/>
      <c r="D42" s="10"/>
      <c r="E42" s="10"/>
      <c r="F42" s="10"/>
      <c r="G42" s="12"/>
      <c r="H42" s="42">
        <v>7186.4</v>
      </c>
      <c r="I42" s="63" t="s">
        <v>29</v>
      </c>
      <c r="J42" s="15"/>
      <c r="K42" s="15"/>
      <c r="L42" s="15"/>
      <c r="M42" s="16"/>
      <c r="N42" s="17">
        <v>17277.330000000002</v>
      </c>
    </row>
    <row r="43" spans="1:14" ht="23.1" customHeight="1">
      <c r="A43" s="21"/>
      <c r="B43" s="9" t="s">
        <v>46</v>
      </c>
      <c r="C43" s="10"/>
      <c r="D43" s="10"/>
      <c r="E43" s="10"/>
      <c r="F43" s="10"/>
      <c r="G43" s="12"/>
      <c r="H43" s="42">
        <v>24848.76</v>
      </c>
      <c r="I43" s="27" t="s">
        <v>31</v>
      </c>
      <c r="J43" s="18"/>
      <c r="K43" s="18"/>
      <c r="L43" s="18"/>
      <c r="M43" s="19"/>
      <c r="N43" s="41">
        <f>1314.11+2*547.39+930.75</f>
        <v>3339.64</v>
      </c>
    </row>
    <row r="44" spans="1:14" ht="23.1" customHeight="1" thickBot="1">
      <c r="A44" s="21"/>
      <c r="B44" s="9"/>
      <c r="C44" s="10"/>
      <c r="D44" s="10"/>
      <c r="E44" s="11"/>
      <c r="F44" s="11"/>
      <c r="G44" s="12"/>
      <c r="H44" s="42"/>
      <c r="I44" s="63"/>
      <c r="J44" s="15"/>
      <c r="K44" s="15"/>
      <c r="L44" s="15"/>
      <c r="M44" s="16"/>
      <c r="N44" s="64"/>
    </row>
    <row r="45" spans="1:14" ht="23.1" customHeight="1" thickBot="1">
      <c r="A45" s="28"/>
      <c r="B45" s="29"/>
      <c r="C45" s="30"/>
      <c r="D45" s="30"/>
      <c r="E45" s="30"/>
      <c r="F45" s="46"/>
      <c r="G45" s="29"/>
      <c r="H45" s="61">
        <f>SUM(H42:H44)</f>
        <v>32035.159999999996</v>
      </c>
      <c r="I45" s="49"/>
      <c r="J45" s="34"/>
      <c r="K45" s="34"/>
      <c r="L45" s="34"/>
      <c r="M45" s="35"/>
      <c r="N45" s="48">
        <f>SUM(N42:N44)</f>
        <v>20616.97</v>
      </c>
    </row>
    <row r="46" spans="1:14" ht="23.1" customHeight="1" thickBot="1">
      <c r="A46" s="75" t="str">
        <f>A38</f>
        <v>Комсомольская 6а</v>
      </c>
      <c r="B46" s="75"/>
      <c r="C46" s="75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</row>
    <row r="47" spans="1:14" ht="23.1" customHeight="1" thickBot="1">
      <c r="A47" s="81" t="s">
        <v>0</v>
      </c>
      <c r="B47" s="82"/>
      <c r="C47" s="82"/>
      <c r="D47" s="82"/>
      <c r="E47" s="82"/>
      <c r="F47" s="82"/>
      <c r="G47" s="82"/>
      <c r="H47" s="82"/>
      <c r="I47" s="86"/>
      <c r="J47" s="86"/>
      <c r="K47" s="86"/>
      <c r="L47" s="86"/>
      <c r="M47" s="86"/>
      <c r="N47" s="87"/>
    </row>
    <row r="48" spans="1:14" ht="23.1" customHeight="1" thickBot="1">
      <c r="A48" s="4"/>
      <c r="B48" s="76" t="s">
        <v>23</v>
      </c>
      <c r="C48" s="77"/>
      <c r="D48" s="77"/>
      <c r="E48" s="77"/>
      <c r="F48" s="77"/>
      <c r="G48" s="77"/>
      <c r="H48" s="77"/>
      <c r="I48" s="78" t="s">
        <v>24</v>
      </c>
      <c r="J48" s="79"/>
      <c r="K48" s="79"/>
      <c r="L48" s="79"/>
      <c r="M48" s="79"/>
      <c r="N48" s="80"/>
    </row>
    <row r="49" spans="1:14" ht="23.1" customHeight="1" thickBot="1">
      <c r="A49" s="5" t="s">
        <v>1</v>
      </c>
      <c r="B49" s="84" t="s">
        <v>2</v>
      </c>
      <c r="C49" s="84"/>
      <c r="D49" s="84"/>
      <c r="E49" s="84"/>
      <c r="F49" s="84"/>
      <c r="G49" s="6" t="s">
        <v>3</v>
      </c>
      <c r="H49" s="60" t="s">
        <v>4</v>
      </c>
      <c r="I49" s="96" t="s">
        <v>2</v>
      </c>
      <c r="J49" s="85"/>
      <c r="K49" s="85"/>
      <c r="L49" s="85"/>
      <c r="M49" s="85"/>
      <c r="N49" s="74" t="s">
        <v>4</v>
      </c>
    </row>
    <row r="50" spans="1:14" ht="23.1" customHeight="1">
      <c r="A50" s="8" t="s">
        <v>16</v>
      </c>
      <c r="B50" s="9" t="s">
        <v>33</v>
      </c>
      <c r="C50" s="10"/>
      <c r="D50" s="10"/>
      <c r="E50" s="10"/>
      <c r="F50" s="10"/>
      <c r="G50" s="12"/>
      <c r="H50" s="20">
        <v>537.70000000000005</v>
      </c>
      <c r="I50" s="63" t="s">
        <v>29</v>
      </c>
      <c r="J50" s="15"/>
      <c r="K50" s="15"/>
      <c r="L50" s="15"/>
      <c r="M50" s="16"/>
      <c r="N50" s="17">
        <v>17277.330000000002</v>
      </c>
    </row>
    <row r="51" spans="1:14" ht="23.1" customHeight="1">
      <c r="A51" s="21"/>
      <c r="B51" s="9" t="s">
        <v>47</v>
      </c>
      <c r="C51" s="10"/>
      <c r="D51" s="10"/>
      <c r="E51" s="11"/>
      <c r="F51" s="11"/>
      <c r="G51" s="12"/>
      <c r="H51" s="42">
        <v>2677.34</v>
      </c>
      <c r="I51" s="40" t="s">
        <v>31</v>
      </c>
      <c r="J51" s="10"/>
      <c r="K51" s="10"/>
      <c r="L51" s="10"/>
      <c r="M51" s="23"/>
      <c r="N51" s="39">
        <f>1314.11+930.75</f>
        <v>2244.8599999999997</v>
      </c>
    </row>
    <row r="52" spans="1:14" ht="23.1" customHeight="1">
      <c r="A52" s="21"/>
      <c r="B52" s="9" t="s">
        <v>37</v>
      </c>
      <c r="C52" s="10"/>
      <c r="D52" s="10"/>
      <c r="E52" s="10"/>
      <c r="F52" s="10"/>
      <c r="G52" s="12"/>
      <c r="H52" s="42">
        <v>2086.11</v>
      </c>
      <c r="I52" s="40" t="s">
        <v>49</v>
      </c>
      <c r="J52" s="10"/>
      <c r="K52" s="10"/>
      <c r="L52" s="10"/>
      <c r="M52" s="10"/>
      <c r="N52" s="43">
        <v>1030.21</v>
      </c>
    </row>
    <row r="53" spans="1:14" ht="23.1" customHeight="1">
      <c r="A53" s="21"/>
      <c r="B53" s="9" t="s">
        <v>48</v>
      </c>
      <c r="C53" s="10"/>
      <c r="D53" s="10"/>
      <c r="E53" s="10"/>
      <c r="F53" s="10"/>
      <c r="G53" s="12"/>
      <c r="H53" s="42">
        <v>39012.11</v>
      </c>
      <c r="I53" s="40"/>
      <c r="J53" s="10"/>
      <c r="K53" s="10"/>
      <c r="L53" s="10"/>
      <c r="M53" s="23"/>
      <c r="N53" s="39"/>
    </row>
    <row r="54" spans="1:14" ht="23.1" customHeight="1">
      <c r="A54" s="21"/>
      <c r="B54" s="9" t="s">
        <v>34</v>
      </c>
      <c r="C54" s="10"/>
      <c r="D54" s="10"/>
      <c r="E54" s="10"/>
      <c r="F54" s="23"/>
      <c r="G54" s="24"/>
      <c r="H54" s="42">
        <v>6180.93</v>
      </c>
      <c r="I54" s="40"/>
      <c r="J54" s="10"/>
      <c r="K54" s="10"/>
      <c r="L54" s="10"/>
      <c r="M54" s="10"/>
      <c r="N54" s="43"/>
    </row>
    <row r="55" spans="1:14" ht="23.1" customHeight="1" thickBot="1">
      <c r="A55" s="21"/>
      <c r="B55" s="9"/>
      <c r="C55" s="10"/>
      <c r="D55" s="10"/>
      <c r="E55" s="11"/>
      <c r="F55" s="11"/>
      <c r="G55" s="12"/>
      <c r="H55" s="42"/>
      <c r="I55" s="27"/>
      <c r="J55" s="10"/>
      <c r="K55" s="10"/>
      <c r="L55" s="10"/>
      <c r="M55" s="23"/>
      <c r="N55" s="39"/>
    </row>
    <row r="56" spans="1:14" ht="23.1" customHeight="1" thickBot="1">
      <c r="A56" s="28"/>
      <c r="B56" s="29"/>
      <c r="C56" s="30"/>
      <c r="D56" s="30"/>
      <c r="E56" s="30"/>
      <c r="F56" s="46"/>
      <c r="G56" s="29"/>
      <c r="H56" s="61">
        <f>SUM(H50:H55)</f>
        <v>50494.19</v>
      </c>
      <c r="I56" s="49"/>
      <c r="J56" s="34"/>
      <c r="K56" s="34"/>
      <c r="L56" s="34"/>
      <c r="M56" s="35"/>
      <c r="N56" s="48">
        <f>SUM(N50:N55)</f>
        <v>20552.400000000001</v>
      </c>
    </row>
    <row r="57" spans="1:14" ht="23.1" customHeight="1" thickBot="1">
      <c r="A57" s="75" t="str">
        <f>A46</f>
        <v>Комсомольская 6а</v>
      </c>
      <c r="B57" s="75"/>
      <c r="C57" s="75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3.1" customHeight="1" thickBot="1">
      <c r="A58" s="81" t="s">
        <v>0</v>
      </c>
      <c r="B58" s="82"/>
      <c r="C58" s="82"/>
      <c r="D58" s="82"/>
      <c r="E58" s="82"/>
      <c r="F58" s="82"/>
      <c r="G58" s="82"/>
      <c r="H58" s="82"/>
      <c r="I58" s="86"/>
      <c r="J58" s="86"/>
      <c r="K58" s="86"/>
      <c r="L58" s="86"/>
      <c r="M58" s="86"/>
      <c r="N58" s="87"/>
    </row>
    <row r="59" spans="1:14" ht="23.1" customHeight="1">
      <c r="A59" s="4"/>
      <c r="B59" s="76" t="s">
        <v>23</v>
      </c>
      <c r="C59" s="77"/>
      <c r="D59" s="77"/>
      <c r="E59" s="77"/>
      <c r="F59" s="77"/>
      <c r="G59" s="77"/>
      <c r="H59" s="77"/>
      <c r="I59" s="93" t="s">
        <v>24</v>
      </c>
      <c r="J59" s="94"/>
      <c r="K59" s="94"/>
      <c r="L59" s="94"/>
      <c r="M59" s="94"/>
      <c r="N59" s="95"/>
    </row>
    <row r="60" spans="1:14" ht="23.1" customHeight="1" thickBot="1">
      <c r="A60" s="5" t="s">
        <v>1</v>
      </c>
      <c r="B60" s="84" t="s">
        <v>2</v>
      </c>
      <c r="C60" s="84"/>
      <c r="D60" s="84"/>
      <c r="E60" s="84"/>
      <c r="F60" s="84"/>
      <c r="G60" s="6" t="s">
        <v>3</v>
      </c>
      <c r="H60" s="60" t="s">
        <v>4</v>
      </c>
      <c r="I60" s="91" t="s">
        <v>2</v>
      </c>
      <c r="J60" s="92"/>
      <c r="K60" s="92"/>
      <c r="L60" s="92"/>
      <c r="M60" s="92"/>
      <c r="N60" s="62" t="s">
        <v>4</v>
      </c>
    </row>
    <row r="61" spans="1:14" ht="23.1" customHeight="1">
      <c r="A61" s="8" t="s">
        <v>17</v>
      </c>
      <c r="B61" s="9" t="s">
        <v>33</v>
      </c>
      <c r="C61" s="10"/>
      <c r="D61" s="10"/>
      <c r="E61" s="10"/>
      <c r="F61" s="10"/>
      <c r="G61" s="12"/>
      <c r="H61" s="42">
        <v>651.70000000000005</v>
      </c>
      <c r="I61" s="63" t="s">
        <v>29</v>
      </c>
      <c r="J61" s="15"/>
      <c r="K61" s="15"/>
      <c r="L61" s="15"/>
      <c r="M61" s="16"/>
      <c r="N61" s="17">
        <v>17277.330000000002</v>
      </c>
    </row>
    <row r="62" spans="1:14" ht="23.1" customHeight="1">
      <c r="A62" s="21"/>
      <c r="B62" s="9" t="s">
        <v>50</v>
      </c>
      <c r="C62" s="10"/>
      <c r="D62" s="10"/>
      <c r="E62" s="11"/>
      <c r="F62" s="11"/>
      <c r="G62" s="12"/>
      <c r="H62" s="42">
        <v>3929.38</v>
      </c>
      <c r="I62" s="27" t="s">
        <v>31</v>
      </c>
      <c r="J62" s="18"/>
      <c r="K62" s="18"/>
      <c r="L62" s="18"/>
      <c r="M62" s="19"/>
      <c r="N62" s="41">
        <f>1697.47+1160.77*3+2*662.4+930.75+1314.11+930.75</f>
        <v>9680.19</v>
      </c>
    </row>
    <row r="63" spans="1:14" ht="23.1" customHeight="1">
      <c r="A63" s="21"/>
      <c r="B63" s="9" t="s">
        <v>48</v>
      </c>
      <c r="C63" s="10"/>
      <c r="D63" s="10"/>
      <c r="E63" s="10"/>
      <c r="F63" s="10"/>
      <c r="G63" s="12"/>
      <c r="H63" s="42">
        <v>20141.439999999999</v>
      </c>
      <c r="I63" s="63"/>
      <c r="J63" s="15"/>
      <c r="K63" s="15"/>
      <c r="L63" s="15"/>
      <c r="M63" s="16"/>
      <c r="N63" s="64"/>
    </row>
    <row r="64" spans="1:14" ht="23.1" customHeight="1" thickBot="1">
      <c r="A64" s="21"/>
      <c r="B64" s="9"/>
      <c r="C64" s="10"/>
      <c r="D64" s="10"/>
      <c r="E64" s="10"/>
      <c r="F64" s="10"/>
      <c r="G64" s="42"/>
      <c r="H64" s="65"/>
      <c r="I64" s="27"/>
      <c r="J64" s="44"/>
      <c r="K64" s="10"/>
      <c r="L64" s="10"/>
      <c r="M64" s="10"/>
      <c r="N64" s="66"/>
    </row>
    <row r="65" spans="1:18" ht="23.1" customHeight="1" thickBot="1">
      <c r="A65" s="28"/>
      <c r="B65" s="29"/>
      <c r="C65" s="30"/>
      <c r="D65" s="30"/>
      <c r="E65" s="30"/>
      <c r="F65" s="46"/>
      <c r="G65" s="29"/>
      <c r="H65" s="61">
        <f>SUM(H61:H64)</f>
        <v>24722.519999999997</v>
      </c>
      <c r="I65" s="49"/>
      <c r="J65" s="34"/>
      <c r="K65" s="34"/>
      <c r="L65" s="34"/>
      <c r="M65" s="35"/>
      <c r="N65" s="48">
        <f>SUM(N61:N64)</f>
        <v>26957.520000000004</v>
      </c>
    </row>
    <row r="66" spans="1:18" ht="23.1" customHeight="1" thickBot="1">
      <c r="A66" s="75" t="str">
        <f>A57</f>
        <v>Комсомольская 6а</v>
      </c>
      <c r="B66" s="75"/>
      <c r="C66" s="75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</row>
    <row r="67" spans="1:18" ht="23.1" customHeight="1" thickBot="1">
      <c r="A67" s="81" t="s">
        <v>0</v>
      </c>
      <c r="B67" s="82"/>
      <c r="C67" s="82"/>
      <c r="D67" s="82"/>
      <c r="E67" s="82"/>
      <c r="F67" s="82"/>
      <c r="G67" s="82"/>
      <c r="H67" s="82"/>
      <c r="I67" s="86"/>
      <c r="J67" s="86"/>
      <c r="K67" s="86"/>
      <c r="L67" s="86"/>
      <c r="M67" s="86"/>
      <c r="N67" s="87"/>
    </row>
    <row r="68" spans="1:18" ht="23.1" customHeight="1">
      <c r="A68" s="4"/>
      <c r="B68" s="76" t="s">
        <v>23</v>
      </c>
      <c r="C68" s="77"/>
      <c r="D68" s="77"/>
      <c r="E68" s="77"/>
      <c r="F68" s="77"/>
      <c r="G68" s="77"/>
      <c r="H68" s="77"/>
      <c r="I68" s="93" t="s">
        <v>24</v>
      </c>
      <c r="J68" s="94"/>
      <c r="K68" s="94"/>
      <c r="L68" s="94"/>
      <c r="M68" s="94"/>
      <c r="N68" s="95"/>
    </row>
    <row r="69" spans="1:18" ht="23.1" customHeight="1" thickBot="1">
      <c r="A69" s="5" t="s">
        <v>1</v>
      </c>
      <c r="B69" s="84" t="s">
        <v>2</v>
      </c>
      <c r="C69" s="84"/>
      <c r="D69" s="84"/>
      <c r="E69" s="84"/>
      <c r="F69" s="84"/>
      <c r="G69" s="6" t="s">
        <v>3</v>
      </c>
      <c r="H69" s="60" t="s">
        <v>4</v>
      </c>
      <c r="I69" s="91" t="s">
        <v>2</v>
      </c>
      <c r="J69" s="92"/>
      <c r="K69" s="92"/>
      <c r="L69" s="92"/>
      <c r="M69" s="92"/>
      <c r="N69" s="62" t="s">
        <v>4</v>
      </c>
    </row>
    <row r="70" spans="1:18" ht="23.1" customHeight="1">
      <c r="A70" s="8" t="s">
        <v>18</v>
      </c>
      <c r="B70" s="9" t="s">
        <v>42</v>
      </c>
      <c r="C70" s="10"/>
      <c r="D70" s="10"/>
      <c r="E70" s="10"/>
      <c r="F70" s="10"/>
      <c r="G70" s="12"/>
      <c r="H70" s="42">
        <v>11281.47</v>
      </c>
      <c r="I70" s="63" t="s">
        <v>29</v>
      </c>
      <c r="J70" s="15"/>
      <c r="K70" s="15"/>
      <c r="L70" s="15"/>
      <c r="M70" s="16"/>
      <c r="N70" s="17">
        <v>17277.330000000002</v>
      </c>
      <c r="P70" s="22"/>
    </row>
    <row r="71" spans="1:18" ht="23.1" customHeight="1">
      <c r="A71" s="21"/>
      <c r="B71" s="9" t="s">
        <v>33</v>
      </c>
      <c r="C71" s="10"/>
      <c r="D71" s="10"/>
      <c r="E71" s="10"/>
      <c r="F71" s="10"/>
      <c r="G71" s="12"/>
      <c r="H71" s="42">
        <f>2*975.19</f>
        <v>1950.38</v>
      </c>
      <c r="I71" s="40" t="s">
        <v>40</v>
      </c>
      <c r="J71" s="15"/>
      <c r="K71" s="15"/>
      <c r="L71" s="15"/>
      <c r="M71" s="16"/>
      <c r="N71" s="41">
        <v>13204.4</v>
      </c>
    </row>
    <row r="72" spans="1:18" ht="23.1" customHeight="1">
      <c r="A72" s="21"/>
      <c r="B72" s="9" t="s">
        <v>48</v>
      </c>
      <c r="C72" s="10"/>
      <c r="D72" s="10"/>
      <c r="E72" s="10"/>
      <c r="F72" s="10"/>
      <c r="G72" s="12"/>
      <c r="H72" s="42">
        <v>12154.21</v>
      </c>
      <c r="I72" s="27" t="s">
        <v>31</v>
      </c>
      <c r="J72" s="10"/>
      <c r="K72" s="10"/>
      <c r="L72" s="10"/>
      <c r="M72" s="23"/>
      <c r="N72" s="39">
        <f>547.39</f>
        <v>547.39</v>
      </c>
      <c r="R72" s="22"/>
    </row>
    <row r="73" spans="1:18" ht="23.1" customHeight="1">
      <c r="A73" s="21"/>
      <c r="B73" s="9" t="s">
        <v>51</v>
      </c>
      <c r="C73" s="10"/>
      <c r="D73" s="10"/>
      <c r="E73" s="10"/>
      <c r="F73" s="10"/>
      <c r="G73" s="12"/>
      <c r="H73" s="42">
        <v>288225</v>
      </c>
      <c r="I73" s="40"/>
      <c r="J73" s="15"/>
      <c r="K73" s="15"/>
      <c r="L73" s="15"/>
      <c r="M73" s="16"/>
      <c r="N73" s="41"/>
    </row>
    <row r="74" spans="1:18" ht="23.1" customHeight="1" thickBot="1">
      <c r="A74" s="21"/>
      <c r="B74" s="9"/>
      <c r="C74" s="10"/>
      <c r="D74" s="10"/>
      <c r="E74" s="10"/>
      <c r="F74" s="23"/>
      <c r="G74" s="12"/>
      <c r="H74" s="42"/>
      <c r="I74" s="27"/>
      <c r="J74" s="10"/>
      <c r="K74" s="10"/>
      <c r="L74" s="10"/>
      <c r="M74" s="23"/>
      <c r="N74" s="39"/>
    </row>
    <row r="75" spans="1:18" ht="23.1" customHeight="1" thickBot="1">
      <c r="A75" s="28"/>
      <c r="B75" s="29"/>
      <c r="C75" s="30"/>
      <c r="D75" s="30"/>
      <c r="E75" s="30"/>
      <c r="F75" s="46"/>
      <c r="G75" s="29"/>
      <c r="H75" s="61">
        <f>SUM(H70:H74)</f>
        <v>313611.06</v>
      </c>
      <c r="I75" s="49"/>
      <c r="J75" s="34"/>
      <c r="K75" s="34"/>
      <c r="L75" s="34"/>
      <c r="M75" s="35"/>
      <c r="N75" s="48">
        <f>SUM(N70:N74)</f>
        <v>31029.120000000003</v>
      </c>
    </row>
    <row r="76" spans="1:18" ht="23.1" customHeight="1" thickBot="1">
      <c r="A76" s="75" t="str">
        <f>A66</f>
        <v>Комсомольская 6а</v>
      </c>
      <c r="B76" s="75"/>
      <c r="C76" s="75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</row>
    <row r="77" spans="1:18" ht="23.1" customHeight="1" thickBot="1">
      <c r="A77" s="81" t="s">
        <v>0</v>
      </c>
      <c r="B77" s="82"/>
      <c r="C77" s="82"/>
      <c r="D77" s="82"/>
      <c r="E77" s="82"/>
      <c r="F77" s="82"/>
      <c r="G77" s="82"/>
      <c r="H77" s="82"/>
      <c r="I77" s="86"/>
      <c r="J77" s="86"/>
      <c r="K77" s="86"/>
      <c r="L77" s="86"/>
      <c r="M77" s="86"/>
      <c r="N77" s="87"/>
    </row>
    <row r="78" spans="1:18" ht="23.1" customHeight="1">
      <c r="A78" s="4"/>
      <c r="B78" s="76" t="s">
        <v>23</v>
      </c>
      <c r="C78" s="77"/>
      <c r="D78" s="77"/>
      <c r="E78" s="77"/>
      <c r="F78" s="77"/>
      <c r="G78" s="77"/>
      <c r="H78" s="77"/>
      <c r="I78" s="93" t="s">
        <v>24</v>
      </c>
      <c r="J78" s="94"/>
      <c r="K78" s="94"/>
      <c r="L78" s="94"/>
      <c r="M78" s="94"/>
      <c r="N78" s="95"/>
    </row>
    <row r="79" spans="1:18" ht="23.1" customHeight="1" thickBot="1">
      <c r="A79" s="5" t="s">
        <v>1</v>
      </c>
      <c r="B79" s="84" t="s">
        <v>2</v>
      </c>
      <c r="C79" s="84"/>
      <c r="D79" s="84"/>
      <c r="E79" s="84"/>
      <c r="F79" s="84"/>
      <c r="G79" s="6" t="s">
        <v>3</v>
      </c>
      <c r="H79" s="60" t="s">
        <v>4</v>
      </c>
      <c r="I79" s="91" t="s">
        <v>2</v>
      </c>
      <c r="J79" s="92"/>
      <c r="K79" s="92"/>
      <c r="L79" s="92"/>
      <c r="M79" s="92"/>
      <c r="N79" s="62" t="s">
        <v>4</v>
      </c>
    </row>
    <row r="80" spans="1:18" ht="23.1" customHeight="1">
      <c r="A80" s="8" t="s">
        <v>19</v>
      </c>
      <c r="B80" s="9" t="s">
        <v>42</v>
      </c>
      <c r="C80" s="10"/>
      <c r="D80" s="10"/>
      <c r="E80" s="10"/>
      <c r="F80" s="10"/>
      <c r="G80" s="12"/>
      <c r="H80" s="42">
        <f>84903.33+13247.01</f>
        <v>98150.34</v>
      </c>
      <c r="I80" s="63" t="s">
        <v>29</v>
      </c>
      <c r="J80" s="15"/>
      <c r="K80" s="15"/>
      <c r="L80" s="15"/>
      <c r="M80" s="16"/>
      <c r="N80" s="17">
        <v>17277.330000000002</v>
      </c>
    </row>
    <row r="81" spans="1:14" ht="23.1" customHeight="1">
      <c r="A81" s="21"/>
      <c r="B81" s="9" t="s">
        <v>33</v>
      </c>
      <c r="C81" s="10"/>
      <c r="D81" s="10"/>
      <c r="E81" s="11"/>
      <c r="F81" s="11"/>
      <c r="G81" s="12"/>
      <c r="H81" s="42">
        <v>817.06</v>
      </c>
      <c r="I81" s="27" t="s">
        <v>41</v>
      </c>
      <c r="J81" s="18"/>
      <c r="K81" s="18"/>
      <c r="L81" s="18"/>
      <c r="M81" s="19"/>
      <c r="N81" s="41">
        <v>21243.08</v>
      </c>
    </row>
    <row r="82" spans="1:14" ht="23.1" customHeight="1">
      <c r="A82" s="21"/>
      <c r="B82" s="9" t="s">
        <v>37</v>
      </c>
      <c r="C82" s="10"/>
      <c r="D82" s="10"/>
      <c r="E82" s="10"/>
      <c r="F82" s="10"/>
      <c r="G82" s="12"/>
      <c r="H82" s="42">
        <v>4150.8500000000004</v>
      </c>
      <c r="I82" s="27" t="s">
        <v>31</v>
      </c>
      <c r="J82" s="10"/>
      <c r="K82" s="10"/>
      <c r="L82" s="10"/>
      <c r="M82" s="23"/>
      <c r="N82" s="39">
        <f>930.75*2</f>
        <v>1861.5</v>
      </c>
    </row>
    <row r="83" spans="1:14" ht="23.1" customHeight="1" thickBot="1">
      <c r="A83" s="21"/>
      <c r="B83" s="9"/>
      <c r="C83" s="10"/>
      <c r="D83" s="10"/>
      <c r="E83" s="10"/>
      <c r="F83" s="23"/>
      <c r="G83" s="12"/>
      <c r="H83" s="42"/>
      <c r="I83" s="27"/>
      <c r="J83" s="10"/>
      <c r="K83" s="10"/>
      <c r="L83" s="10"/>
      <c r="M83" s="23"/>
      <c r="N83" s="39"/>
    </row>
    <row r="84" spans="1:14" ht="23.1" customHeight="1" thickBot="1">
      <c r="A84" s="28"/>
      <c r="B84" s="29"/>
      <c r="C84" s="30"/>
      <c r="D84" s="30"/>
      <c r="E84" s="30"/>
      <c r="F84" s="46"/>
      <c r="G84" s="29"/>
      <c r="H84" s="61">
        <f>SUM(H80:H83)</f>
        <v>103118.25</v>
      </c>
      <c r="I84" s="49"/>
      <c r="J84" s="34"/>
      <c r="K84" s="34"/>
      <c r="L84" s="34"/>
      <c r="M84" s="35"/>
      <c r="N84" s="48">
        <f>SUM(N80:N83)</f>
        <v>40381.910000000003</v>
      </c>
    </row>
    <row r="85" spans="1:14" ht="23.1" customHeight="1" thickBot="1">
      <c r="A85" s="75" t="str">
        <f>A76</f>
        <v>Комсомольская 6а</v>
      </c>
      <c r="B85" s="75"/>
      <c r="C85" s="75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14" ht="23.1" customHeight="1" thickBot="1">
      <c r="A86" s="81" t="s">
        <v>0</v>
      </c>
      <c r="B86" s="82"/>
      <c r="C86" s="82"/>
      <c r="D86" s="82"/>
      <c r="E86" s="82"/>
      <c r="F86" s="82"/>
      <c r="G86" s="82"/>
      <c r="H86" s="82"/>
      <c r="I86" s="86"/>
      <c r="J86" s="86"/>
      <c r="K86" s="86"/>
      <c r="L86" s="86"/>
      <c r="M86" s="86"/>
      <c r="N86" s="87"/>
    </row>
    <row r="87" spans="1:14" ht="23.1" customHeight="1">
      <c r="A87" s="4"/>
      <c r="B87" s="76" t="s">
        <v>23</v>
      </c>
      <c r="C87" s="77"/>
      <c r="D87" s="77"/>
      <c r="E87" s="77"/>
      <c r="F87" s="77"/>
      <c r="G87" s="77"/>
      <c r="H87" s="77"/>
      <c r="I87" s="93" t="s">
        <v>24</v>
      </c>
      <c r="J87" s="94"/>
      <c r="K87" s="94"/>
      <c r="L87" s="94"/>
      <c r="M87" s="94"/>
      <c r="N87" s="95"/>
    </row>
    <row r="88" spans="1:14" ht="23.1" customHeight="1" thickBot="1">
      <c r="A88" s="5" t="s">
        <v>1</v>
      </c>
      <c r="B88" s="84" t="s">
        <v>2</v>
      </c>
      <c r="C88" s="84"/>
      <c r="D88" s="84"/>
      <c r="E88" s="84"/>
      <c r="F88" s="84"/>
      <c r="G88" s="6" t="s">
        <v>3</v>
      </c>
      <c r="H88" s="60" t="s">
        <v>4</v>
      </c>
      <c r="I88" s="91" t="s">
        <v>2</v>
      </c>
      <c r="J88" s="92"/>
      <c r="K88" s="92"/>
      <c r="L88" s="92"/>
      <c r="M88" s="92"/>
      <c r="N88" s="62" t="s">
        <v>4</v>
      </c>
    </row>
    <row r="89" spans="1:14" ht="23.1" customHeight="1">
      <c r="A89" s="8" t="s">
        <v>20</v>
      </c>
      <c r="B89" s="9" t="s">
        <v>42</v>
      </c>
      <c r="C89" s="10"/>
      <c r="D89" s="10"/>
      <c r="E89" s="10"/>
      <c r="F89" s="10"/>
      <c r="G89" s="12"/>
      <c r="H89" s="42">
        <v>36044.370000000003</v>
      </c>
      <c r="I89" s="63" t="s">
        <v>29</v>
      </c>
      <c r="J89" s="15"/>
      <c r="K89" s="15"/>
      <c r="L89" s="15"/>
      <c r="M89" s="16"/>
      <c r="N89" s="17">
        <v>17277.330000000002</v>
      </c>
    </row>
    <row r="90" spans="1:14" ht="23.1" customHeight="1">
      <c r="A90" s="21"/>
      <c r="B90" s="9"/>
      <c r="C90" s="10"/>
      <c r="D90" s="10"/>
      <c r="E90" s="10"/>
      <c r="F90" s="10"/>
      <c r="G90" s="12"/>
      <c r="H90" s="42"/>
      <c r="I90" s="27" t="s">
        <v>31</v>
      </c>
      <c r="J90" s="10"/>
      <c r="K90" s="10"/>
      <c r="L90" s="10"/>
      <c r="M90" s="23"/>
      <c r="N90" s="39">
        <f>2*547.39</f>
        <v>1094.78</v>
      </c>
    </row>
    <row r="91" spans="1:14" ht="23.1" customHeight="1">
      <c r="A91" s="21"/>
      <c r="B91" s="9"/>
      <c r="C91" s="10"/>
      <c r="D91" s="10"/>
      <c r="E91" s="10"/>
      <c r="F91" s="10"/>
      <c r="G91" s="12"/>
      <c r="H91" s="42"/>
      <c r="I91" s="45" t="s">
        <v>53</v>
      </c>
      <c r="J91" s="10"/>
      <c r="K91" s="10"/>
      <c r="L91" s="10"/>
      <c r="M91" s="23"/>
      <c r="N91" s="39">
        <v>1807.65</v>
      </c>
    </row>
    <row r="92" spans="1:14" ht="23.1" customHeight="1" thickBot="1">
      <c r="A92" s="21"/>
      <c r="B92" s="9"/>
      <c r="C92" s="10"/>
      <c r="D92" s="10"/>
      <c r="E92" s="10"/>
      <c r="F92" s="23"/>
      <c r="G92" s="12"/>
      <c r="H92" s="42"/>
      <c r="I92" s="27" t="s">
        <v>54</v>
      </c>
      <c r="J92" s="10"/>
      <c r="K92" s="10"/>
      <c r="L92" s="10"/>
      <c r="M92" s="23"/>
      <c r="N92" s="39">
        <v>20699.57</v>
      </c>
    </row>
    <row r="93" spans="1:14" ht="23.1" customHeight="1" thickBot="1">
      <c r="A93" s="28"/>
      <c r="B93" s="29"/>
      <c r="C93" s="30"/>
      <c r="D93" s="30"/>
      <c r="E93" s="30"/>
      <c r="F93" s="46"/>
      <c r="G93" s="29"/>
      <c r="H93" s="61">
        <f>SUM(H89:H92)</f>
        <v>36044.370000000003</v>
      </c>
      <c r="I93" s="49"/>
      <c r="J93" s="34"/>
      <c r="K93" s="34"/>
      <c r="L93" s="34"/>
      <c r="M93" s="35"/>
      <c r="N93" s="48">
        <f>SUM(N89:N92)</f>
        <v>40879.33</v>
      </c>
    </row>
    <row r="94" spans="1:14" ht="23.1" customHeight="1" thickBot="1">
      <c r="A94" s="75" t="str">
        <f>A85</f>
        <v>Комсомольская 6а</v>
      </c>
      <c r="B94" s="75"/>
      <c r="C94" s="75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</row>
    <row r="95" spans="1:14" ht="23.1" customHeight="1" thickBot="1">
      <c r="A95" s="81" t="s">
        <v>0</v>
      </c>
      <c r="B95" s="82"/>
      <c r="C95" s="82"/>
      <c r="D95" s="82"/>
      <c r="E95" s="82"/>
      <c r="F95" s="82"/>
      <c r="G95" s="82"/>
      <c r="H95" s="82"/>
      <c r="I95" s="86"/>
      <c r="J95" s="86"/>
      <c r="K95" s="86"/>
      <c r="L95" s="86"/>
      <c r="M95" s="86"/>
      <c r="N95" s="87"/>
    </row>
    <row r="96" spans="1:14" ht="23.1" customHeight="1">
      <c r="A96" s="4"/>
      <c r="B96" s="76" t="s">
        <v>23</v>
      </c>
      <c r="C96" s="77"/>
      <c r="D96" s="77"/>
      <c r="E96" s="77"/>
      <c r="F96" s="77"/>
      <c r="G96" s="77"/>
      <c r="H96" s="77"/>
      <c r="I96" s="93" t="s">
        <v>24</v>
      </c>
      <c r="J96" s="94"/>
      <c r="K96" s="94"/>
      <c r="L96" s="94"/>
      <c r="M96" s="94"/>
      <c r="N96" s="95"/>
    </row>
    <row r="97" spans="1:17" ht="23.1" customHeight="1" thickBot="1">
      <c r="A97" s="5" t="s">
        <v>1</v>
      </c>
      <c r="B97" s="84" t="s">
        <v>2</v>
      </c>
      <c r="C97" s="84"/>
      <c r="D97" s="84"/>
      <c r="E97" s="84"/>
      <c r="F97" s="84"/>
      <c r="G97" s="6" t="s">
        <v>3</v>
      </c>
      <c r="H97" s="60" t="s">
        <v>4</v>
      </c>
      <c r="I97" s="91" t="s">
        <v>2</v>
      </c>
      <c r="J97" s="92"/>
      <c r="K97" s="92"/>
      <c r="L97" s="92"/>
      <c r="M97" s="92"/>
      <c r="N97" s="62" t="s">
        <v>4</v>
      </c>
    </row>
    <row r="98" spans="1:17" ht="23.1" customHeight="1">
      <c r="A98" s="8" t="s">
        <v>21</v>
      </c>
      <c r="B98" s="9" t="s">
        <v>35</v>
      </c>
      <c r="C98" s="10"/>
      <c r="D98" s="10"/>
      <c r="E98" s="10"/>
      <c r="F98" s="10"/>
      <c r="G98" s="12"/>
      <c r="H98" s="42">
        <v>490.78</v>
      </c>
      <c r="I98" s="63" t="s">
        <v>29</v>
      </c>
      <c r="J98" s="15"/>
      <c r="K98" s="15"/>
      <c r="L98" s="15"/>
      <c r="M98" s="16"/>
      <c r="N98" s="17">
        <v>17277.330000000002</v>
      </c>
      <c r="Q98" s="22"/>
    </row>
    <row r="99" spans="1:17" ht="23.1" customHeight="1">
      <c r="A99" s="21"/>
      <c r="B99" s="9"/>
      <c r="C99" s="10"/>
      <c r="D99" s="10"/>
      <c r="E99" s="10"/>
      <c r="F99" s="23"/>
      <c r="G99" s="24"/>
      <c r="H99" s="42"/>
      <c r="I99" s="27" t="s">
        <v>31</v>
      </c>
      <c r="J99" s="10"/>
      <c r="K99" s="10"/>
      <c r="L99" s="10"/>
      <c r="M99" s="23"/>
      <c r="N99" s="39">
        <f>1314.11+4*930.75</f>
        <v>5037.1099999999997</v>
      </c>
    </row>
    <row r="100" spans="1:17" ht="23.1" customHeight="1">
      <c r="A100" s="21"/>
      <c r="B100" s="9"/>
      <c r="C100" s="10"/>
      <c r="D100" s="10"/>
      <c r="E100" s="10"/>
      <c r="F100" s="10"/>
      <c r="G100" s="9"/>
      <c r="H100" s="42"/>
      <c r="I100" s="27"/>
      <c r="J100" s="10"/>
      <c r="K100" s="10"/>
      <c r="L100" s="10"/>
      <c r="M100" s="23"/>
      <c r="N100" s="39"/>
    </row>
    <row r="101" spans="1:17" ht="23.1" customHeight="1">
      <c r="A101" s="21"/>
      <c r="B101" s="9"/>
      <c r="C101" s="10"/>
      <c r="D101" s="10"/>
      <c r="E101" s="10"/>
      <c r="F101" s="10"/>
      <c r="G101" s="9"/>
      <c r="H101" s="42"/>
      <c r="I101" s="27"/>
      <c r="J101" s="10"/>
      <c r="K101" s="10"/>
      <c r="L101" s="10"/>
      <c r="M101" s="23"/>
      <c r="N101" s="39"/>
    </row>
    <row r="102" spans="1:17" ht="23.1" customHeight="1" thickBot="1">
      <c r="A102" s="21"/>
      <c r="B102" s="9"/>
      <c r="C102" s="10"/>
      <c r="D102" s="10"/>
      <c r="E102" s="10"/>
      <c r="F102" s="23"/>
      <c r="G102" s="12"/>
      <c r="H102" s="42"/>
      <c r="I102" s="27"/>
      <c r="J102" s="10"/>
      <c r="K102" s="10"/>
      <c r="L102" s="10"/>
      <c r="M102" s="23"/>
      <c r="N102" s="39"/>
    </row>
    <row r="103" spans="1:17" ht="23.1" customHeight="1" thickBot="1">
      <c r="A103" s="28"/>
      <c r="B103" s="29"/>
      <c r="C103" s="30"/>
      <c r="D103" s="30"/>
      <c r="E103" s="30"/>
      <c r="F103" s="46"/>
      <c r="G103" s="29"/>
      <c r="H103" s="61">
        <f>SUM(H98:H102)</f>
        <v>490.78</v>
      </c>
      <c r="I103" s="49"/>
      <c r="J103" s="34"/>
      <c r="K103" s="34"/>
      <c r="L103" s="34"/>
      <c r="M103" s="35"/>
      <c r="N103" s="48">
        <f>SUM(N98:N102)</f>
        <v>22314.440000000002</v>
      </c>
    </row>
    <row r="104" spans="1:17" ht="23.1" customHeight="1" thickBot="1">
      <c r="A104" s="75" t="str">
        <f>A94</f>
        <v>Комсомольская 6а</v>
      </c>
      <c r="B104" s="75"/>
      <c r="C104" s="75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</row>
    <row r="105" spans="1:17" ht="23.1" customHeight="1" thickBot="1">
      <c r="A105" s="81" t="s">
        <v>0</v>
      </c>
      <c r="B105" s="82"/>
      <c r="C105" s="82"/>
      <c r="D105" s="82"/>
      <c r="E105" s="82"/>
      <c r="F105" s="82"/>
      <c r="G105" s="82"/>
      <c r="H105" s="82"/>
      <c r="I105" s="86"/>
      <c r="J105" s="86"/>
      <c r="K105" s="86"/>
      <c r="L105" s="86"/>
      <c r="M105" s="86"/>
      <c r="N105" s="87"/>
    </row>
    <row r="106" spans="1:17" ht="23.1" customHeight="1">
      <c r="A106" s="4"/>
      <c r="B106" s="76" t="s">
        <v>23</v>
      </c>
      <c r="C106" s="77"/>
      <c r="D106" s="77"/>
      <c r="E106" s="77"/>
      <c r="F106" s="77"/>
      <c r="G106" s="77"/>
      <c r="H106" s="77"/>
      <c r="I106" s="93" t="s">
        <v>24</v>
      </c>
      <c r="J106" s="94"/>
      <c r="K106" s="94"/>
      <c r="L106" s="94"/>
      <c r="M106" s="94"/>
      <c r="N106" s="95"/>
    </row>
    <row r="107" spans="1:17" ht="23.1" customHeight="1" thickBot="1">
      <c r="A107" s="5" t="s">
        <v>1</v>
      </c>
      <c r="B107" s="84" t="s">
        <v>2</v>
      </c>
      <c r="C107" s="84"/>
      <c r="D107" s="84"/>
      <c r="E107" s="84"/>
      <c r="F107" s="84"/>
      <c r="G107" s="6" t="s">
        <v>3</v>
      </c>
      <c r="H107" s="60" t="s">
        <v>4</v>
      </c>
      <c r="I107" s="91" t="s">
        <v>2</v>
      </c>
      <c r="J107" s="92"/>
      <c r="K107" s="92"/>
      <c r="L107" s="92"/>
      <c r="M107" s="92"/>
      <c r="N107" s="62" t="s">
        <v>4</v>
      </c>
    </row>
    <row r="108" spans="1:17" ht="23.1" customHeight="1">
      <c r="A108" s="8" t="s">
        <v>22</v>
      </c>
      <c r="B108" s="9" t="s">
        <v>35</v>
      </c>
      <c r="C108" s="10"/>
      <c r="D108" s="10"/>
      <c r="E108" s="10"/>
      <c r="F108" s="10"/>
      <c r="G108" s="12"/>
      <c r="H108" s="42">
        <v>918.31</v>
      </c>
      <c r="I108" s="63" t="s">
        <v>29</v>
      </c>
      <c r="J108" s="15"/>
      <c r="K108" s="15"/>
      <c r="L108" s="15"/>
      <c r="M108" s="16"/>
      <c r="N108" s="17">
        <v>17277.330000000002</v>
      </c>
    </row>
    <row r="109" spans="1:17" ht="23.1" customHeight="1">
      <c r="A109" s="8"/>
      <c r="B109" s="9" t="s">
        <v>34</v>
      </c>
      <c r="C109" s="10"/>
      <c r="D109" s="10"/>
      <c r="E109" s="10"/>
      <c r="F109" s="10"/>
      <c r="G109" s="12"/>
      <c r="H109" s="42">
        <f>1935.65+1420.82</f>
        <v>3356.4700000000003</v>
      </c>
      <c r="I109" s="63" t="s">
        <v>30</v>
      </c>
      <c r="J109" s="15"/>
      <c r="K109" s="15"/>
      <c r="L109" s="15"/>
      <c r="M109" s="16"/>
      <c r="N109" s="64">
        <v>460</v>
      </c>
    </row>
    <row r="110" spans="1:17" ht="23.1" customHeight="1">
      <c r="A110" s="8"/>
      <c r="B110" s="9"/>
      <c r="C110" s="10"/>
      <c r="D110" s="10"/>
      <c r="E110" s="10"/>
      <c r="F110" s="10"/>
      <c r="G110" s="12"/>
      <c r="H110" s="42"/>
      <c r="I110" s="27" t="s">
        <v>31</v>
      </c>
      <c r="J110" s="10"/>
      <c r="K110" s="10"/>
      <c r="L110" s="10"/>
      <c r="M110" s="59"/>
      <c r="N110" s="43">
        <f>930.75*5</f>
        <v>4653.75</v>
      </c>
    </row>
    <row r="111" spans="1:17" ht="23.1" customHeight="1">
      <c r="A111" s="8"/>
      <c r="B111" s="9"/>
      <c r="C111" s="10"/>
      <c r="D111" s="10"/>
      <c r="E111" s="10"/>
      <c r="F111" s="10"/>
      <c r="G111" s="12"/>
      <c r="H111" s="42"/>
      <c r="I111" s="40" t="s">
        <v>55</v>
      </c>
      <c r="J111" s="18"/>
      <c r="K111" s="18"/>
      <c r="L111" s="18"/>
      <c r="M111" s="19"/>
      <c r="N111" s="41">
        <v>25916.68</v>
      </c>
    </row>
    <row r="112" spans="1:17" ht="23.1" customHeight="1" thickBot="1">
      <c r="A112" s="21"/>
      <c r="B112" s="9"/>
      <c r="C112" s="10"/>
      <c r="D112" s="10"/>
      <c r="E112" s="10"/>
      <c r="F112" s="23"/>
      <c r="G112" s="12"/>
      <c r="H112" s="42"/>
      <c r="I112" s="27"/>
      <c r="J112" s="10"/>
      <c r="K112" s="10"/>
      <c r="L112" s="10"/>
      <c r="M112" s="23"/>
      <c r="N112" s="39"/>
    </row>
    <row r="113" spans="1:14" ht="23.1" customHeight="1" thickBot="1">
      <c r="A113" s="28"/>
      <c r="B113" s="29"/>
      <c r="C113" s="30"/>
      <c r="D113" s="30"/>
      <c r="E113" s="30"/>
      <c r="F113" s="46"/>
      <c r="G113" s="29"/>
      <c r="H113" s="61">
        <f>SUM(H108:H112)</f>
        <v>4274.7800000000007</v>
      </c>
      <c r="I113" s="49"/>
      <c r="J113" s="34"/>
      <c r="K113" s="34"/>
      <c r="L113" s="34"/>
      <c r="M113" s="35"/>
      <c r="N113" s="48">
        <f>SUM(N108:N112)</f>
        <v>48307.76</v>
      </c>
    </row>
    <row r="114" spans="1:14" ht="23.1" customHeight="1">
      <c r="E114" s="99" t="s">
        <v>7</v>
      </c>
      <c r="F114" s="99"/>
      <c r="G114" s="99"/>
      <c r="H114" s="53">
        <f>H113+H103+H93+H84+H75+H65+H56+H45+H37+H27+H18+H9</f>
        <v>688773.54</v>
      </c>
      <c r="K114" s="98" t="s">
        <v>7</v>
      </c>
      <c r="L114" s="98"/>
      <c r="M114" s="98"/>
      <c r="N114" s="67">
        <f>N113+N103+N93+N84+N75+N65+N56+N45+N37+N27+N18+N9</f>
        <v>400462.79000000004</v>
      </c>
    </row>
    <row r="115" spans="1:14" ht="23.1" customHeight="1">
      <c r="A115" s="22"/>
    </row>
    <row r="116" spans="1:14" ht="23.1" customHeight="1">
      <c r="L116" s="22"/>
    </row>
    <row r="118" spans="1:14">
      <c r="A118" s="100" t="s">
        <v>5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1:14">
      <c r="A119" s="100" t="s">
        <v>10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1:14">
      <c r="A120" s="100" t="s">
        <v>32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1:14">
      <c r="A121" s="100" t="s">
        <v>27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1:14">
      <c r="A122" s="55"/>
      <c r="B122" s="56"/>
      <c r="C122" s="56"/>
      <c r="D122" s="56"/>
      <c r="E122" s="56"/>
      <c r="F122" s="56"/>
      <c r="G122" s="54"/>
      <c r="H122" s="54"/>
    </row>
    <row r="123" spans="1:14" ht="15" customHeight="1">
      <c r="A123" s="55"/>
      <c r="B123" s="103" t="s">
        <v>6</v>
      </c>
      <c r="C123" s="103"/>
      <c r="D123" s="102" t="s">
        <v>28</v>
      </c>
      <c r="E123" s="102"/>
      <c r="F123" s="102" t="s">
        <v>25</v>
      </c>
      <c r="G123" s="102"/>
      <c r="H123" s="104" t="s">
        <v>11</v>
      </c>
      <c r="I123" s="104"/>
      <c r="J123" s="57"/>
    </row>
    <row r="124" spans="1:14" ht="15" customHeight="1">
      <c r="A124" s="55"/>
      <c r="B124" s="103"/>
      <c r="C124" s="103"/>
      <c r="D124" s="102"/>
      <c r="E124" s="102"/>
      <c r="F124" s="102"/>
      <c r="G124" s="102"/>
      <c r="H124" s="104"/>
      <c r="I124" s="104"/>
      <c r="J124" s="57"/>
    </row>
    <row r="125" spans="1:14" ht="38.25" customHeight="1">
      <c r="A125" s="58" t="s">
        <v>26</v>
      </c>
      <c r="B125" s="101">
        <v>566167.84</v>
      </c>
      <c r="C125" s="101"/>
      <c r="D125" s="101">
        <v>534509.24</v>
      </c>
      <c r="E125" s="101"/>
      <c r="F125" s="101">
        <f>H114+N114</f>
        <v>1089236.33</v>
      </c>
      <c r="G125" s="101"/>
      <c r="H125" s="101">
        <f>D125-F125</f>
        <v>-554727.09000000008</v>
      </c>
      <c r="I125" s="101"/>
      <c r="K125" s="22"/>
    </row>
  </sheetData>
  <mergeCells count="86">
    <mergeCell ref="A121:K121"/>
    <mergeCell ref="D125:E125"/>
    <mergeCell ref="H125:I125"/>
    <mergeCell ref="B125:C125"/>
    <mergeCell ref="D123:E124"/>
    <mergeCell ref="F123:G124"/>
    <mergeCell ref="F125:G125"/>
    <mergeCell ref="B123:C124"/>
    <mergeCell ref="H123:I124"/>
    <mergeCell ref="B106:H106"/>
    <mergeCell ref="K114:M114"/>
    <mergeCell ref="E114:G114"/>
    <mergeCell ref="A120:K120"/>
    <mergeCell ref="A118:K118"/>
    <mergeCell ref="A119:K119"/>
    <mergeCell ref="A85:C85"/>
    <mergeCell ref="I78:N78"/>
    <mergeCell ref="I79:M79"/>
    <mergeCell ref="I97:M97"/>
    <mergeCell ref="B107:F107"/>
    <mergeCell ref="I107:M107"/>
    <mergeCell ref="I106:N106"/>
    <mergeCell ref="B97:F97"/>
    <mergeCell ref="A105:N105"/>
    <mergeCell ref="A104:C104"/>
    <mergeCell ref="A66:C66"/>
    <mergeCell ref="A67:N67"/>
    <mergeCell ref="A76:C76"/>
    <mergeCell ref="B68:H68"/>
    <mergeCell ref="B87:H87"/>
    <mergeCell ref="I87:N87"/>
    <mergeCell ref="B79:F79"/>
    <mergeCell ref="A77:N77"/>
    <mergeCell ref="B78:H78"/>
    <mergeCell ref="A86:N86"/>
    <mergeCell ref="B96:H96"/>
    <mergeCell ref="I96:N96"/>
    <mergeCell ref="B88:F88"/>
    <mergeCell ref="I88:M88"/>
    <mergeCell ref="A94:C94"/>
    <mergeCell ref="A95:N95"/>
    <mergeCell ref="I22:M22"/>
    <mergeCell ref="B22:F22"/>
    <mergeCell ref="B30:H30"/>
    <mergeCell ref="B41:F41"/>
    <mergeCell ref="I40:N40"/>
    <mergeCell ref="B31:F31"/>
    <mergeCell ref="I30:N30"/>
    <mergeCell ref="A38:C38"/>
    <mergeCell ref="I41:M41"/>
    <mergeCell ref="I69:M69"/>
    <mergeCell ref="B69:F69"/>
    <mergeCell ref="I68:N68"/>
    <mergeCell ref="A57:C57"/>
    <mergeCell ref="B48:H48"/>
    <mergeCell ref="I49:M49"/>
    <mergeCell ref="I48:N48"/>
    <mergeCell ref="A46:C46"/>
    <mergeCell ref="A47:N47"/>
    <mergeCell ref="B60:F60"/>
    <mergeCell ref="I60:M60"/>
    <mergeCell ref="B40:H40"/>
    <mergeCell ref="A29:N29"/>
    <mergeCell ref="B49:F49"/>
    <mergeCell ref="A58:N58"/>
    <mergeCell ref="B59:H59"/>
    <mergeCell ref="I59:N59"/>
    <mergeCell ref="I31:M31"/>
    <mergeCell ref="A39:N39"/>
    <mergeCell ref="B12:H12"/>
    <mergeCell ref="B21:H21"/>
    <mergeCell ref="I21:N21"/>
    <mergeCell ref="A19:C19"/>
    <mergeCell ref="I13:M13"/>
    <mergeCell ref="A20:N20"/>
    <mergeCell ref="B13:F13"/>
    <mergeCell ref="A28:C28"/>
    <mergeCell ref="A1:C1"/>
    <mergeCell ref="B3:H3"/>
    <mergeCell ref="I12:N12"/>
    <mergeCell ref="A11:N11"/>
    <mergeCell ref="I3:N3"/>
    <mergeCell ref="B4:F4"/>
    <mergeCell ref="I4:M4"/>
    <mergeCell ref="A2:N2"/>
    <mergeCell ref="A10:C10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6а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2015-03-11T13:34:50Z</cp:lastPrinted>
  <dcterms:created xsi:type="dcterms:W3CDTF">2013-02-05T05:42:12Z</dcterms:created>
  <dcterms:modified xsi:type="dcterms:W3CDTF">2020-06-20T12:16:49Z</dcterms:modified>
</cp:coreProperties>
</file>